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EADER ΣΣΚΑΠ 2023 – 2027\ΔΗΜΟΣΙΑ\ΕΠΙΣΗΜΑ ΑΡΧΕΙΑ ΠΡΟΣΚΛΗΣΗΣ ΔΗΜΟΣΙΕΥΣΗ\ΠΡΟΣΚΛΗΣΗ&amp; ΠΑΡΑΡΤΗΜΑΤΑ ΓΙΑ ΟΠΣΚΑΠ\"/>
    </mc:Choice>
  </mc:AlternateContent>
  <xr:revisionPtr revIDLastSave="0" documentId="13_ncr:1_{9FD5E5D8-3539-4990-893E-186BF6AFA48C}" xr6:coauthVersionLast="47" xr6:coauthVersionMax="47" xr10:uidLastSave="{00000000-0000-0000-0000-000000000000}"/>
  <bookViews>
    <workbookView xWindow="-120" yWindow="-120" windowWidth="29040" windowHeight="15840" firstSheet="1" activeTab="5" xr2:uid="{00000000-000D-0000-FFFF-FFFF00000000}"/>
  </bookViews>
  <sheets>
    <sheet name="ΤΙΜΕΣ ΑΠΛΟΠΟΙΗΜΕΝΟΥ ΚΟΣΤΟΥΣ" sheetId="3" r:id="rId1"/>
    <sheet name="Π1. ΠΡΟΫΠ.ΣΜΟΣ ΕΡΓΟΥ" sheetId="4" r:id="rId2"/>
    <sheet name="Π2.ΚΤΙΡΙΑΚΑ ΕΚΣΥΓΧΡ." sheetId="2" r:id="rId3"/>
    <sheet name="Π.3 ΠΕΡΙΒ.ΧΩΡ.ΧΔΣ" sheetId="10" r:id="rId4"/>
    <sheet name="Π.4 ΕΚΔΗΛΩΣΕΙΣ" sheetId="5" r:id="rId5"/>
    <sheet name="Δ.5.1 ΣΥΓΚΕΝΤΡΩΤΙΚΟΣ" sheetId="1" r:id="rId6"/>
  </sheets>
  <definedNames>
    <definedName name="_Hlk193449644" localSheetId="5">'Δ.5.1 ΣΥΓΚΕΝΤΡΩΤΙΚΟΣ'!$A$36</definedName>
    <definedName name="_xlnm.Print_Titles" localSheetId="5">'Δ.5.1 ΣΥΓΚΕΝΤΡΩΤΙΚΟΣ'!$17:$18</definedName>
    <definedName name="_xlnm.Print_Titles" localSheetId="1">'Π1. ΠΡΟΫΠ.ΣΜΟΣ ΕΡΓΟΥ'!$17:$17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3" l="1"/>
  <c r="C41" i="3"/>
  <c r="C40" i="3"/>
  <c r="C39" i="3"/>
  <c r="C38" i="3"/>
  <c r="C37" i="3"/>
  <c r="C35" i="3"/>
  <c r="C34" i="3"/>
  <c r="C33" i="3"/>
  <c r="C32" i="3"/>
  <c r="C31" i="3"/>
  <c r="C30" i="3"/>
  <c r="C29" i="3"/>
  <c r="C28" i="3"/>
  <c r="C27" i="3"/>
  <c r="C23" i="3"/>
  <c r="D23" i="3" s="1"/>
  <c r="C22" i="3"/>
  <c r="D22" i="3" s="1"/>
  <c r="C21" i="3"/>
  <c r="C19" i="3"/>
  <c r="C18" i="3"/>
  <c r="D18" i="3" s="1"/>
  <c r="C17" i="3"/>
  <c r="D17" i="3" s="1"/>
  <c r="D21" i="3"/>
  <c r="D19" i="3"/>
  <c r="D11" i="1" l="1"/>
  <c r="D12" i="1"/>
  <c r="D13" i="1"/>
  <c r="D14" i="1"/>
  <c r="D10" i="1"/>
  <c r="C11" i="10"/>
  <c r="C12" i="10"/>
  <c r="C13" i="10"/>
  <c r="C14" i="10"/>
  <c r="C10" i="10"/>
  <c r="C11" i="2"/>
  <c r="C12" i="2"/>
  <c r="C13" i="2"/>
  <c r="C14" i="2"/>
  <c r="C10" i="2"/>
  <c r="F37" i="4"/>
  <c r="G37" i="4" s="1"/>
  <c r="H37" i="4" s="1"/>
  <c r="F31" i="4"/>
  <c r="G31" i="4" s="1"/>
  <c r="F22" i="4"/>
  <c r="G22" i="4"/>
  <c r="H22" i="4" s="1"/>
  <c r="F23" i="4"/>
  <c r="G23" i="4" s="1"/>
  <c r="F24" i="4"/>
  <c r="G24" i="4" s="1"/>
  <c r="F25" i="4"/>
  <c r="G25" i="4" s="1"/>
  <c r="H25" i="4" s="1"/>
  <c r="F26" i="4"/>
  <c r="G26" i="4" s="1"/>
  <c r="H26" i="4" s="1"/>
  <c r="F27" i="4"/>
  <c r="G27" i="4" s="1"/>
  <c r="H27" i="4" s="1"/>
  <c r="F28" i="4"/>
  <c r="G28" i="4" s="1"/>
  <c r="H28" i="4" s="1"/>
  <c r="F29" i="4"/>
  <c r="G29" i="4"/>
  <c r="H29" i="4"/>
  <c r="F30" i="4"/>
  <c r="G30" i="4"/>
  <c r="H30" i="4" s="1"/>
  <c r="F34" i="3"/>
  <c r="F31" i="3"/>
  <c r="F30" i="3"/>
  <c r="F20" i="5"/>
  <c r="G20" i="5" s="1"/>
  <c r="H20" i="5" s="1"/>
  <c r="F21" i="5"/>
  <c r="G21" i="5" s="1"/>
  <c r="F22" i="5"/>
  <c r="G22" i="5"/>
  <c r="F23" i="5"/>
  <c r="G23" i="5" s="1"/>
  <c r="F24" i="5"/>
  <c r="G24" i="5"/>
  <c r="H24" i="5"/>
  <c r="I18" i="5"/>
  <c r="F32" i="3"/>
  <c r="F33" i="3"/>
  <c r="F35" i="3"/>
  <c r="C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1" i="2"/>
  <c r="E40" i="2"/>
  <c r="E19" i="2"/>
  <c r="F40" i="3"/>
  <c r="F41" i="3"/>
  <c r="F42" i="3"/>
  <c r="E22" i="3"/>
  <c r="F22" i="3"/>
  <c r="E23" i="3"/>
  <c r="F23" i="3"/>
  <c r="F21" i="3"/>
  <c r="E21" i="3"/>
  <c r="F18" i="3"/>
  <c r="F19" i="3"/>
  <c r="F17" i="3"/>
  <c r="E18" i="3"/>
  <c r="E19" i="3"/>
  <c r="E17" i="3"/>
  <c r="F27" i="10"/>
  <c r="G27" i="10" s="1"/>
  <c r="H27" i="10" s="1"/>
  <c r="F26" i="10"/>
  <c r="G26" i="10" s="1"/>
  <c r="H26" i="10" s="1"/>
  <c r="F25" i="10"/>
  <c r="G25" i="10" s="1"/>
  <c r="H25" i="10" s="1"/>
  <c r="F24" i="10"/>
  <c r="G24" i="10" s="1"/>
  <c r="H24" i="10" s="1"/>
  <c r="F23" i="10"/>
  <c r="G23" i="10" s="1"/>
  <c r="H23" i="10" s="1"/>
  <c r="F22" i="10"/>
  <c r="G22" i="10" s="1"/>
  <c r="H22" i="10" s="1"/>
  <c r="F21" i="10"/>
  <c r="G21" i="10" s="1"/>
  <c r="H21" i="10" s="1"/>
  <c r="F20" i="10"/>
  <c r="G20" i="10" s="1"/>
  <c r="H20" i="10" s="1"/>
  <c r="F19" i="10"/>
  <c r="G19" i="10" s="1"/>
  <c r="H19" i="10" s="1"/>
  <c r="F18" i="10"/>
  <c r="G18" i="10" s="1"/>
  <c r="H18" i="10" s="1"/>
  <c r="F17" i="10"/>
  <c r="G17" i="10" s="1"/>
  <c r="H17" i="10" s="1"/>
  <c r="C37" i="2"/>
  <c r="E20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I45" i="4"/>
  <c r="I39" i="4"/>
  <c r="I32" i="4"/>
  <c r="F21" i="4"/>
  <c r="G21" i="4" s="1"/>
  <c r="F20" i="4"/>
  <c r="G20" i="4" s="1"/>
  <c r="H20" i="4" s="1"/>
  <c r="F19" i="4"/>
  <c r="G19" i="4" s="1"/>
  <c r="I18" i="4"/>
  <c r="G19" i="5"/>
  <c r="H19" i="5" s="1"/>
  <c r="F19" i="5"/>
  <c r="F25" i="5"/>
  <c r="F49" i="4"/>
  <c r="F50" i="4"/>
  <c r="G50" i="4" s="1"/>
  <c r="F57" i="4"/>
  <c r="F56" i="4"/>
  <c r="G56" i="4" s="1"/>
  <c r="F55" i="4"/>
  <c r="G55" i="4" s="1"/>
  <c r="F54" i="4"/>
  <c r="G54" i="4" s="1"/>
  <c r="F53" i="4"/>
  <c r="F52" i="4"/>
  <c r="G52" i="4" s="1"/>
  <c r="F65" i="4"/>
  <c r="G65" i="4" s="1"/>
  <c r="F64" i="4"/>
  <c r="F63" i="4"/>
  <c r="G63" i="4" s="1"/>
  <c r="F62" i="4"/>
  <c r="F61" i="4"/>
  <c r="G61" i="4" s="1"/>
  <c r="F60" i="4"/>
  <c r="F48" i="4"/>
  <c r="G48" i="4" s="1"/>
  <c r="F47" i="4"/>
  <c r="F46" i="4"/>
  <c r="F44" i="4"/>
  <c r="G44" i="4" s="1"/>
  <c r="F43" i="4"/>
  <c r="G43" i="4" s="1"/>
  <c r="F42" i="4"/>
  <c r="F41" i="4"/>
  <c r="G41" i="4" s="1"/>
  <c r="F40" i="4"/>
  <c r="G40" i="4" s="1"/>
  <c r="F38" i="4"/>
  <c r="F36" i="4"/>
  <c r="G36" i="4" s="1"/>
  <c r="F35" i="4"/>
  <c r="F34" i="4"/>
  <c r="G34" i="4" s="1"/>
  <c r="F33" i="4"/>
  <c r="F58" i="4"/>
  <c r="G58" i="4" s="1"/>
  <c r="I58" i="4" s="1"/>
  <c r="H22" i="5" l="1"/>
  <c r="G18" i="5"/>
  <c r="F18" i="5"/>
  <c r="I18" i="3"/>
  <c r="I21" i="3"/>
  <c r="G18" i="3"/>
  <c r="H22" i="3"/>
  <c r="H18" i="3"/>
  <c r="G21" i="3"/>
  <c r="G22" i="3"/>
  <c r="H21" i="3"/>
  <c r="I23" i="3"/>
  <c r="I17" i="3"/>
  <c r="I22" i="3"/>
  <c r="I19" i="3"/>
  <c r="H31" i="4"/>
  <c r="H24" i="4"/>
  <c r="H23" i="4"/>
  <c r="H23" i="5"/>
  <c r="H21" i="5"/>
  <c r="F26" i="5"/>
  <c r="G17" i="3"/>
  <c r="H17" i="3"/>
  <c r="G19" i="3"/>
  <c r="H19" i="3"/>
  <c r="G23" i="3"/>
  <c r="H23" i="3"/>
  <c r="H50" i="4"/>
  <c r="H44" i="4"/>
  <c r="H63" i="4"/>
  <c r="H34" i="4"/>
  <c r="H65" i="4"/>
  <c r="H48" i="4"/>
  <c r="H56" i="4"/>
  <c r="E58" i="2"/>
  <c r="F39" i="3" s="1"/>
  <c r="F28" i="10"/>
  <c r="C30" i="10" s="1"/>
  <c r="C32" i="10" s="1"/>
  <c r="H28" i="10"/>
  <c r="G28" i="10"/>
  <c r="E37" i="2"/>
  <c r="H61" i="4"/>
  <c r="H58" i="4"/>
  <c r="H55" i="4"/>
  <c r="H54" i="4"/>
  <c r="H52" i="4"/>
  <c r="H40" i="4"/>
  <c r="H41" i="4"/>
  <c r="H43" i="4"/>
  <c r="H36" i="4"/>
  <c r="F45" i="4"/>
  <c r="F32" i="4"/>
  <c r="F18" i="4"/>
  <c r="H19" i="4"/>
  <c r="H21" i="4"/>
  <c r="F59" i="4"/>
  <c r="G25" i="5"/>
  <c r="G26" i="5" s="1"/>
  <c r="G46" i="4"/>
  <c r="H46" i="4" s="1"/>
  <c r="G47" i="4"/>
  <c r="H47" i="4" s="1"/>
  <c r="F51" i="4"/>
  <c r="F39" i="4"/>
  <c r="G49" i="4"/>
  <c r="H49" i="4" s="1"/>
  <c r="G53" i="4"/>
  <c r="I51" i="4" s="1"/>
  <c r="G57" i="4"/>
  <c r="H57" i="4" s="1"/>
  <c r="G62" i="4"/>
  <c r="H62" i="4" s="1"/>
  <c r="G60" i="4"/>
  <c r="H60" i="4" s="1"/>
  <c r="G64" i="4"/>
  <c r="H64" i="4" s="1"/>
  <c r="G42" i="4"/>
  <c r="H42" i="4" s="1"/>
  <c r="G35" i="4"/>
  <c r="H35" i="4" s="1"/>
  <c r="G33" i="4"/>
  <c r="H33" i="4" s="1"/>
  <c r="G38" i="4"/>
  <c r="H38" i="4" s="1"/>
  <c r="H18" i="5" l="1"/>
  <c r="H25" i="5"/>
  <c r="I25" i="5" s="1"/>
  <c r="I26" i="5" s="1"/>
  <c r="H53" i="4"/>
  <c r="F38" i="3"/>
  <c r="F37" i="3"/>
  <c r="F27" i="3"/>
  <c r="F29" i="3"/>
  <c r="F28" i="3"/>
  <c r="H45" i="4"/>
  <c r="H32" i="4"/>
  <c r="H51" i="4"/>
  <c r="H59" i="4"/>
  <c r="F66" i="4"/>
  <c r="H39" i="4"/>
  <c r="G18" i="4"/>
  <c r="H18" i="4"/>
  <c r="G32" i="4"/>
  <c r="G51" i="4"/>
  <c r="G45" i="4"/>
  <c r="G39" i="4"/>
  <c r="I59" i="4"/>
  <c r="I66" i="4" s="1"/>
  <c r="G59" i="4"/>
  <c r="H26" i="5" l="1"/>
  <c r="H66" i="4"/>
  <c r="G66" i="4"/>
  <c r="E29" i="1" l="1"/>
  <c r="D29" i="1"/>
  <c r="F20" i="1" s="1"/>
  <c r="F29" i="1" l="1"/>
  <c r="F19" i="1"/>
  <c r="F28" i="1"/>
  <c r="F27" i="1"/>
  <c r="F26" i="1"/>
  <c r="F23" i="1"/>
  <c r="F22" i="1"/>
  <c r="F21" i="1"/>
  <c r="F25" i="1"/>
  <c r="F24" i="1"/>
</calcChain>
</file>

<file path=xl/sharedStrings.xml><?xml version="1.0" encoding="utf-8"?>
<sst xmlns="http://schemas.openxmlformats.org/spreadsheetml/2006/main" count="446" uniqueCount="233">
  <si>
    <t>Δ.5.1 ΠΙΝΑΚΑΣ ΑΝΑΛΥΣΗΣ ΚΟΣΤΟΥΣ ΤΗΣ ΠΡΟΤΑΣΗΣ – ΧΡΟΝΟΔΙΑΓΡΑΜΜΑ</t>
  </si>
  <si>
    <t>Α/Α</t>
  </si>
  <si>
    <t>Επιλέξιμη Δημόσια Δαπάνη (€)</t>
  </si>
  <si>
    <t>Α' ΕΞΑΜ.</t>
  </si>
  <si>
    <t>Β' ΕΞΑΜ.</t>
  </si>
  <si>
    <t>Γ' ΕΞΑΜ.</t>
  </si>
  <si>
    <t>Δ' ΕΞΑΜ.</t>
  </si>
  <si>
    <t>Ε’ ΕΞΑΜ.</t>
  </si>
  <si>
    <t>ΣΤ’ ΕΞΑΜ.</t>
  </si>
  <si>
    <t>ΔΑΠΑΝΕΣ ΓΙΑ ΑΠΟΚΤΗΣΗ ΓΗΣ</t>
  </si>
  <si>
    <t>ΜΗΧΑΝΟΛΟΓΙΚΟΣ ΕΞΟΠΛΙΣΜΟΣ</t>
  </si>
  <si>
    <t>ΛΟΙΠΟΣ ΕΞΟΠΛΙΣΜΟΣ</t>
  </si>
  <si>
    <t>ΕΞΟΠΛΙΣΜΟΣ ΑΠΕ</t>
  </si>
  <si>
    <t xml:space="preserve">ΜΕΛΕΤΕΣ ΓΙΑ ΕΚΔΟΣΗ ΟΙΚ. ΑΔΕΙΑΣ ΚΑΙ ΛΟΙΠΕΣ ΜΕΛΕΤΕΣ ΠΟΥ ΣΧΕΤΙΖΟΝΤΑΙ ΜΕ ΤΗΝ ΕΚΤΕΛΕΣΗ ΤΟΥ ΕΡΓΟΥ </t>
  </si>
  <si>
    <t>ΔΑΠΑΝΕΣ ΕΝΗΜΕΡΩΣΗΣ ΠΡΟΒΟΛΗΣ</t>
  </si>
  <si>
    <t>ΟΡΓΑΝΩΣΗ ΠΟΛΙΤΙΣΤΙΚΩΝ ΔΡΩΜΕΝΩΝ</t>
  </si>
  <si>
    <t>ΔΑΠΑΝΗ ΑΓΟΡΑΣ ΑΥΤΟΚΙΝΗΤΟΥ</t>
  </si>
  <si>
    <t>ΔΑΠΑΝΗ ΥΠΟΒΟΛΗΣ ΦΑΚΕΛΟΥ ΚΑΙ ΤΕΧΝΙΚΗ ΣΤΗΡΙΞΗ ΓΙΑ ΤΗΝ ΥΛΟΠΟΙΗΣΗ ΤΟΥ ΕΡΓΟΥ</t>
  </si>
  <si>
    <t>ΣΥΝΟΛΙΚΗ ΚΟΣΤΟΣ ΠΡΟΤΑΣΗΣ ΚΑΙ ΚΑΤΑΝΟΜΗ ΑΝΑ ΕΞΑΜΗΝΟ</t>
  </si>
  <si>
    <t>(*****) </t>
  </si>
  <si>
    <t>ΚΩΔ. ΟΠΣΚΑΠ</t>
  </si>
  <si>
    <t>L41.09</t>
  </si>
  <si>
    <t>L41.10</t>
  </si>
  <si>
    <t>L41.01</t>
  </si>
  <si>
    <t>L41.02</t>
  </si>
  <si>
    <t>L41.03</t>
  </si>
  <si>
    <t>L41.04</t>
  </si>
  <si>
    <t>L41.05</t>
  </si>
  <si>
    <t>L41.06</t>
  </si>
  <si>
    <t>L41.07</t>
  </si>
  <si>
    <t>L41.08</t>
  </si>
  <si>
    <t>(*) Αφορά μόνο την υπο-παρέμβαση 5.1. Π3-77-4.1-5.1</t>
  </si>
  <si>
    <t>(**) Ποσοστό της κατηγορίας/υπο-κατηγορίας δαπάνης σε σχέση με το συνολική ΔΔ</t>
  </si>
  <si>
    <t>(***) Στο χρονοδιάγραμμα συμπληρώνεται το ποσοστό της συγκεκριμένης κατηγορίας/υπο-κατηγορίας δαπάνης που υπολογίζεται να εκτελεστεί στο συγκεκριμένο εξάμηνο</t>
  </si>
  <si>
    <t>(****) Για έργα που δεν εκτελούνται με διαδικασίες δημοσίων συμβάσεων εφαρμόζεται ο οδηγός απλοποιημένου κόστους κτηριακών κατασκευών</t>
  </si>
  <si>
    <t>(*****) Συμπληρώνεται το ποσοστό υλοποίησης του έργου ανά εξάμηνο</t>
  </si>
  <si>
    <t xml:space="preserve">Για τα έργα που εκτελούνται με διαδικασίες δημοσίων συμβάσεων ο πίνακας αντικαθίσταται από τον Προϋπολογισμό και το χρονοδιάγραμμα της μελέτης του έργου. </t>
  </si>
  <si>
    <t>ΚΑΤΗΓΟΡΙΑ ΔΑΠΑΝΗΣ 
(συμπληρώνεται κατά περίπτωση)</t>
  </si>
  <si>
    <r>
      <t xml:space="preserve">Ιδιωτική Συμμετοχή
</t>
    </r>
    <r>
      <rPr>
        <b/>
        <vertAlign val="superscript"/>
        <sz val="11"/>
        <color theme="1"/>
        <rFont val="Calibri"/>
        <family val="2"/>
        <charset val="161"/>
      </rPr>
      <t>(*)</t>
    </r>
  </si>
  <si>
    <r>
      <t xml:space="preserve">ΚΑΤΑΝΟΜΗ ΠΡΟΫΠΟΛΟΓΙΣΜΟΥ ΑΝΑ ΕΞΑΜΗΝΟ </t>
    </r>
    <r>
      <rPr>
        <vertAlign val="superscript"/>
        <sz val="11"/>
        <color theme="1"/>
        <rFont val="Calibri"/>
        <family val="2"/>
        <charset val="161"/>
      </rPr>
      <t>(***)</t>
    </r>
  </si>
  <si>
    <r>
      <t xml:space="preserve">ΚΤΙΡΙΑΚΕΣ ΕΓΚΑΤΑΣΤΑΣΕΙΣ &amp; ΕΡΓΑ ΥΠΟΔΟΜΗΣ &amp; ΠΕΡΙΒΑΛΛΟΝΤΟΣ ΧΩΡΟΥ </t>
    </r>
    <r>
      <rPr>
        <vertAlign val="superscript"/>
        <sz val="11"/>
        <color theme="1"/>
        <rFont val="Calibri"/>
        <family val="2"/>
        <charset val="161"/>
      </rPr>
      <t>(****) </t>
    </r>
  </si>
  <si>
    <t>1.</t>
  </si>
  <si>
    <t>Εκσκαφές – χωματουργικά</t>
  </si>
  <si>
    <t>2.1</t>
  </si>
  <si>
    <t>Σκελετός οπλισμένου σκυροδέματος</t>
  </si>
  <si>
    <t>-</t>
  </si>
  <si>
    <t>2.2</t>
  </si>
  <si>
    <t>Σκελετός Μεταλλικός</t>
  </si>
  <si>
    <t>3.</t>
  </si>
  <si>
    <t>Τοιχοποιίες</t>
  </si>
  <si>
    <t>4.</t>
  </si>
  <si>
    <t>Επιχρίσματα</t>
  </si>
  <si>
    <t>5.</t>
  </si>
  <si>
    <t>Δάπεδα</t>
  </si>
  <si>
    <t>6.</t>
  </si>
  <si>
    <t>Μαρμαρικές εργασίες</t>
  </si>
  <si>
    <t>7.</t>
  </si>
  <si>
    <t>Επενδύσεις Τοίχων</t>
  </si>
  <si>
    <t>8.</t>
  </si>
  <si>
    <t>Χρωματισμοί</t>
  </si>
  <si>
    <t>9.</t>
  </si>
  <si>
    <t>Είδη Υγιεινής</t>
  </si>
  <si>
    <t>10.</t>
  </si>
  <si>
    <t>11.</t>
  </si>
  <si>
    <t>Εξωτερικά Κουφώματα</t>
  </si>
  <si>
    <t>12.</t>
  </si>
  <si>
    <t>Υαλοπίνακες</t>
  </si>
  <si>
    <t>13.</t>
  </si>
  <si>
    <t>Μονώσεις - Στεγανώσεις</t>
  </si>
  <si>
    <t>14.</t>
  </si>
  <si>
    <t>Σιδηρουργικές εργασίες</t>
  </si>
  <si>
    <t>15.</t>
  </si>
  <si>
    <t>Υδραυλικές Εργασίες</t>
  </si>
  <si>
    <t>16.</t>
  </si>
  <si>
    <t>Ηλεκτρολογικές Εργασίες</t>
  </si>
  <si>
    <t>17.</t>
  </si>
  <si>
    <t>Λοιπές εργασίες (τζάκι, πόμολα κ.λπ. )</t>
  </si>
  <si>
    <t>α/α</t>
  </si>
  <si>
    <t>Εργασία</t>
  </si>
  <si>
    <t>Ξυλουργικές Εργασίες 
(πόρτες - ντουλάπες κ.λπ.)</t>
  </si>
  <si>
    <t>Είδος</t>
  </si>
  <si>
    <t>Χρήση χώρου</t>
  </si>
  <si>
    <t>Συμβατικού τύπου</t>
  </si>
  <si>
    <t>Κύριοι Χώροι (εντός Σ.Δ.)</t>
  </si>
  <si>
    <t>Υπόγεια – βοηθητικές χρήσεις</t>
  </si>
  <si>
    <t>Ημιυπαίθριοι χώροι</t>
  </si>
  <si>
    <t>Διατηρητέα 
(30 % πλέον συμβατικού)</t>
  </si>
  <si>
    <t>Παραδοσιακά 
(15 % πλέον συμβατικού)</t>
  </si>
  <si>
    <t>Υπολογισμός πρότυπου κόστους</t>
  </si>
  <si>
    <t>Υποσταθμός μέσης τάσης (Υ/Σ Μ.Τ.)</t>
  </si>
  <si>
    <t>90,00€ / KVA</t>
  </si>
  <si>
    <t>Εμβαδόν κλιματιζόμενης επιφάνειας x 700 BTU x 0,100 €</t>
  </si>
  <si>
    <t>Κλιματισμός - Θέρμανση</t>
  </si>
  <si>
    <t>Εμβαδόν δόμησης x 40 €/τ.μ.</t>
  </si>
  <si>
    <t>Διαμόρφωση περιβάλλοντος χώρου</t>
  </si>
  <si>
    <t xml:space="preserve">ΔΙΚΑΙΟΥΧΟΣ ΠΡΑΞΗΣ: </t>
  </si>
  <si>
    <t>ΤΙΤΛΟΣ ΠΡΑΞΗΣ:</t>
  </si>
  <si>
    <t xml:space="preserve">ΠΕΡΙΟΧΗ ΥΛΟΠΟΙΗΣΗΣ: </t>
  </si>
  <si>
    <t>ΣΤΡΑΤΗΓΙΚΟ ΣΧΕΔΙΟ ΚΟΙΝΗΣ ΑΓΡΟΤΙΚΗΣ ΠΟΛΙΤΙΚΗΣ (ΣΣ ΚΑΠ) 2023- 2027</t>
  </si>
  <si>
    <t>ΠΑΡΕΜΒΑΣΗ  Π3-77-4.1 «ΣΤΗΡΙΞΗ ΓΙΑ ΤΟΠΙΚΗ ΑΝΑΠΤΥΞΗ ΜΕΣΩ ΤΟΥ LEADER (ΤΑΠΤΟΚ - ΤΟΠΙΚΗ ΑΝΑΠΤΥΞΗ ΜΕ ΠΡΩΤΟΒΟΥΛΙΑ ΤΟΠΙΚΩΝ ΚΟΙΝΟΤΗΤΩΝ)»
για ΠΡΑΞΕΙΣ ΔΗΜΟΣΙΟΥ ΧΑΡΑΚΤΗΡΑ</t>
  </si>
  <si>
    <t>ΚΩΔ. ΟΠΣΚΑΠ:</t>
  </si>
  <si>
    <t>ΚΩΔΙΚΟΣ-ΤΙΤΛΟΣ ΥΠΟ-ΠΑΡΕΜΒΑΣΗΣ:</t>
  </si>
  <si>
    <t>Μ.Μ.</t>
  </si>
  <si>
    <t>ΤΙΜΗ ΜΟΝΑΔΑΣ</t>
  </si>
  <si>
    <t>ΦΠΑ</t>
  </si>
  <si>
    <t>ΚΤΙΡΙΑΚΕΣ ΕΓΚΑΤΑΣΤΑΣΕΙΣ &amp; ΕΡΓΑ ΥΠΟΔΟΜΗΣ &amp; ΠΕΡΙΒΑΛΛΟΝΤΟΣ ΧΩΡΟΥ 
(Με απλοποιημένο κόστος)</t>
  </si>
  <si>
    <t>ΣΥΝΟΛΟ ΛΟΙΠΩΝ ΔΑΠΑΝΩΝ</t>
  </si>
  <si>
    <r>
      <t>ΠΟΣΟΣΤΟ (%)</t>
    </r>
    <r>
      <rPr>
        <b/>
        <vertAlign val="superscript"/>
        <sz val="11"/>
        <color theme="1"/>
        <rFont val="Calibri"/>
        <family val="2"/>
        <charset val="161"/>
      </rPr>
      <t xml:space="preserve"> 
(**)</t>
    </r>
  </si>
  <si>
    <t>Δαπάνες προβολής</t>
  </si>
  <si>
    <t xml:space="preserve">Μίσθωση χώρου </t>
  </si>
  <si>
    <t>Μίσθωση εξοπλισμού &amp; οπτικοακουστικών μέσων</t>
  </si>
  <si>
    <t xml:space="preserve">Παραγωγή υλικού καταγραφής της εκδήλωσης </t>
  </si>
  <si>
    <t>Άλλο ….................</t>
  </si>
  <si>
    <t>Πυροπροστασία</t>
  </si>
  <si>
    <t>Υποσταθμός μέσης τάσης</t>
  </si>
  <si>
    <t>Κλιματισμός - θέρμανση</t>
  </si>
  <si>
    <t>Άλλο …................</t>
  </si>
  <si>
    <t>Εξοπλισμός γραφείου</t>
  </si>
  <si>
    <t>Οπτικοακουστικά μέσα</t>
  </si>
  <si>
    <t>Μελέτες εφαρμογής και πιστοποίησης συστημάτων ποιότητας</t>
  </si>
  <si>
    <t>Μελέτη / καταγραφή στοιχείων του φυσικού περιβάλλοντος</t>
  </si>
  <si>
    <t>Μελέτη για έκδοση οικοδομικής άδειας</t>
  </si>
  <si>
    <t>Έρευνες, καταγραφή πολιτιστικών, ιστορικών και λαογραφικών στοιχείων</t>
  </si>
  <si>
    <t>Ανάπτυξη λογισμικού</t>
  </si>
  <si>
    <t>Ημερίδες / εργαστήρια προβολής φυσικού περιβάλλοντος</t>
  </si>
  <si>
    <t>Δημιουργία ιστοσελίδας</t>
  </si>
  <si>
    <t>Δαπάνη ημερίδων περιβαλλοντικής ενημέρωσης και αντιμετώπισης των κινδύνων από φυσικές καταστροφές</t>
  </si>
  <si>
    <t>ΠΟΣΟΤΗΤΑ</t>
  </si>
  <si>
    <t>ΠΟΣΟ</t>
  </si>
  <si>
    <t>τ.μ.</t>
  </si>
  <si>
    <t>Ασφαλιστικές εισφορές</t>
  </si>
  <si>
    <t>Περιβάλλων χώρος</t>
  </si>
  <si>
    <t>κατ΄αποκοπή</t>
  </si>
  <si>
    <t>κατ΄ αποκοπή</t>
  </si>
  <si>
    <t>ΣΥΝΟΛΟ</t>
  </si>
  <si>
    <t xml:space="preserve"> KVA</t>
  </si>
  <si>
    <t>τεμ.</t>
  </si>
  <si>
    <t>Ανελκυστήρας (καμπίνα και μηχανοστάσιο)</t>
  </si>
  <si>
    <t>Παρατηρήσεις</t>
  </si>
  <si>
    <t>Τιμές απλοποιημένου κόστους</t>
  </si>
  <si>
    <t>Προσφορές</t>
  </si>
  <si>
    <t>Δικαιολογητικά, σύμφωνα με την πρόσκληση</t>
  </si>
  <si>
    <t>ΤΕΤΡΑΓΩΝΙΚΑ ΜΕΤΡΑ ΠΕΡΙΒ. ΧΩΡΟΥ</t>
  </si>
  <si>
    <t xml:space="preserve">Χωματουργικά </t>
  </si>
  <si>
    <t>Εργα πρασίνου</t>
  </si>
  <si>
    <t>Εξωτερικός φωτισμός</t>
  </si>
  <si>
    <t>Εσωτερική του οικοπέδου απορροή υδάτων</t>
  </si>
  <si>
    <t>Παιδική χαρά</t>
  </si>
  <si>
    <t>Γήπεδο</t>
  </si>
  <si>
    <t>Περίφραξη οικοπέδου</t>
  </si>
  <si>
    <t>Άλλο…...................</t>
  </si>
  <si>
    <t>κ.μ.</t>
  </si>
  <si>
    <t>τρέχον μέτρο</t>
  </si>
  <si>
    <t xml:space="preserve">Το σύνολο της κατηγορίας δαπάνης δεν θα πρέπει να υπερβαίνει τις 4.000€ πλέον ΦΠΑ. Δεν απαιτούνται προσφορές. </t>
  </si>
  <si>
    <t xml:space="preserve">Το σύνολο της κατηγορίας δαπάνης δεν θα πρέπει να υπερβαίνει το 12% πλέον ΦΠΑ  του προϋπολογισμού της πράξης. </t>
  </si>
  <si>
    <t xml:space="preserve">Δεν απαιτούνται προσφορές. </t>
  </si>
  <si>
    <t>ΑΙΤΟΥΜΕΝΟΣ ΠΡΟΫΠ/ΣΜΟΣ (€)</t>
  </si>
  <si>
    <t>Ο ΜΗΧΑΝΙΚΟΣ</t>
  </si>
  <si>
    <t>ΟΝΟΜΑΤΕΠΩΝΥΜΟ/ΥΠΟΓΡΑΦΗ</t>
  </si>
  <si>
    <t>ΗΜΕΡΟΜΗΝΙΑ: ….......................</t>
  </si>
  <si>
    <t>Πίνακας ελαχίστων ημερομισθίων, υπογεγραμμένος από μηχανικό</t>
  </si>
  <si>
    <r>
      <t xml:space="preserve">ΕΙΔΟΣ ΕΡΓΑΣΙΑΣ και </t>
    </r>
    <r>
      <rPr>
        <b/>
        <sz val="11"/>
        <rFont val="Calibri"/>
        <family val="2"/>
        <charset val="161"/>
        <scheme val="minor"/>
      </rPr>
      <t>ΤΕΧΝΙΚΑ ΧΑΡΑΚΤΗΡΙΣΤΙΚΑ</t>
    </r>
    <r>
      <rPr>
        <b/>
        <sz val="11"/>
        <color rgb="FFFF0000"/>
        <rFont val="Calibri"/>
        <family val="2"/>
        <charset val="161"/>
        <scheme val="minor"/>
      </rPr>
      <t xml:space="preserve">
(περιγραφή σε κάθε είδος εργασίας)</t>
    </r>
  </si>
  <si>
    <t xml:space="preserve">Σκυροδέματα </t>
  </si>
  <si>
    <t>Τεχνική περιγραφή, αναλυτικές επιμετρήσεις εργασιών και προϋπολογισμό με υπογραφή από μηχανικό. Δεν μπορεί να υπερβαίνει τις τιμές απλοποιημένου κόστους (max 100€/τ.μ.)</t>
  </si>
  <si>
    <t>Σε περίπτωση που η τιμή μονάδας υπερβαίνει την τιμή απλοποιημένου κόστους (100€/τ.μ.), μεταφέρεται στον πίνακα προϋπολογισμού του έργου η μέγιστη τιμή</t>
  </si>
  <si>
    <t>ΤΙΜΗ ΜΟΝΑΔΑΣ / Τ.Μ. (χωρίς ΦΠΑ)</t>
  </si>
  <si>
    <t>ΣΥΝΟΛΙΚΟΣ ΠΡΟΫΠ/ΣΜΟΣ Π.Χ. (χωρίς ΦΠΑ)</t>
  </si>
  <si>
    <t>Νέες κτιριακές υποδομές με μεταλλικό σκελετό</t>
  </si>
  <si>
    <t>Νέες κτιριακές υποδομές με σκελετό οπλισμένου σκυροδέματος</t>
  </si>
  <si>
    <t>Ειδικές απαιτήσεις θεμελίωσης (συν 6%)</t>
  </si>
  <si>
    <t>Τεχνολογίες βιοκλιματικού κτιρίου (συν 6%)</t>
  </si>
  <si>
    <t xml:space="preserve">Προσαυξήσεις στη τιμή βάσης ανά τ.μ. </t>
  </si>
  <si>
    <t>Επισκευές - ανακαινίσεις υφιστάμενων κατασκευών με σκελετό οπλισμένου σκυροδέματος</t>
  </si>
  <si>
    <t>Επισκευές - ανακαινίσεις υφιστάμενων κατασκευών με μεταλλικό σκελετό</t>
  </si>
  <si>
    <t>ΝΕΕΣ ΚΤΙΡΙΑΚΕΣ ΥΠΟΔΟΜΕΣ</t>
  </si>
  <si>
    <t>Τιμή μετά τις προσαυξήσεις λόγω, περιοχής κλπ</t>
  </si>
  <si>
    <t>Τελική τιμή απλοποιημένου κόστους ανά τ/μ.</t>
  </si>
  <si>
    <t>Ο υπολογισμός του πρότυπου κόστους είναι: 
Εμβαδόν Οικοπέδου - Πραγματοποιούμενη κάλυψη κτιρίων = Εμβαδόν Ακάλυπτου Περιβάλλοντος Χώρου (ΕΑΠΧ) επί της τιμής εφαρμογής ανά τετραγωνικό (έως 100€/τ.μ.)</t>
  </si>
  <si>
    <t xml:space="preserve">Να σημειωθεί ότι για την υποβολή της σχετικής δαπάνης, απαιτείται να συμπληρωθεί ο αναλυτικός προϋπολογισμός περιβάλλοντος χώρου βάσει του υποδείγματος, με υπογραφή του μηχανικού του έργου. </t>
  </si>
  <si>
    <t xml:space="preserve">L41.01 ΚΤΙΡΙΑΚΕΣ ΕΓΚΑΤΑΣΤΑΣΕΙΣ &amp; ΕΡΓΑ ΥΠΟΔΟΜΗΣ &amp; ΠΕΡΙΒΑΛΛΟΝΤΟΣ ΧΩΡΟΥ </t>
  </si>
  <si>
    <t xml:space="preserve">Ποσοστό συμμετοχής (%) εργασίας στην τιμή βάσης </t>
  </si>
  <si>
    <t xml:space="preserve">Ποσοστό συμμετοχής (%) στο κόστος </t>
  </si>
  <si>
    <t xml:space="preserve">ΣΥΝΟΛΟ </t>
  </si>
  <si>
    <t>*</t>
  </si>
  <si>
    <t>Ποσοστό συμμετοχής (%) στο κόστος (σκελετός οπλισμένου σκυροδέματος) *</t>
  </si>
  <si>
    <t>Κύριοι Χώροι (εντός Σ.Δ.) - ΕΠΙΣΚΕΥΗ</t>
  </si>
  <si>
    <t>Υπόγεια – βοηθητικές χρήσεις  - ΕΠΙΣΚΕΥΗ</t>
  </si>
  <si>
    <t>Ημιυπαίθριοι χώροι  - ΕΠΙΣΚΕΥΗ</t>
  </si>
  <si>
    <t>Κύριοι Χώροι (εντός Σ.Δ.) - ΝΕΑ ΚΑΤΑΣΚΕΥΗ</t>
  </si>
  <si>
    <t>Υπόγεια – βοηθητικές χρήσεις - ΝΕΑ ΚΑΤΑΣΚΕΥΗ</t>
  </si>
  <si>
    <t>Ημιυπαίθριοι χώροι - ΝΕΑ ΚΑΤΑΣΚΕΥΗ</t>
  </si>
  <si>
    <t>Ενίσχυση φέροντος οργανισμού - ΕΠΙΣΚΕΥΗ</t>
  </si>
  <si>
    <t>Τεχνολογία βιοκλιματικού κτιρίου - ΕΠΙΣΚΕΥΗ</t>
  </si>
  <si>
    <t>Επισκευή μονώσεων - ΕΠΙΣΚΕΥΗ</t>
  </si>
  <si>
    <t>Άλλο …................ - ΕΠΙΣΚΕΥΗ</t>
  </si>
  <si>
    <t>Τιμές με τις προσαυξήσεις</t>
  </si>
  <si>
    <t>Περιοχή + θεμελίωση + βιοκλιματικό</t>
  </si>
  <si>
    <t>Περιοχή + θεμελίωση ή βιοκλιματικό</t>
  </si>
  <si>
    <t>ΛΟΙΠΟΙ ΠΕΡΙΟΡΙΣΜΟΙ / ΠΡΟΫΠΟΘΕΣΕΙΣ ΕΥΛΟΓΟΥ ΚΟΣΤΟΥΣ ΒΑΣΕΙ Υ.Α.</t>
  </si>
  <si>
    <t xml:space="preserve">ΠΙΝΑΚΑΣ 1: ΑΙΤΟΥΜΕΝΟΣ ΠΡΟΫΠΟΛΟΓΙΣΜΟΣ ΠΡΑΞΗΣ </t>
  </si>
  <si>
    <t>ΠΙΝΑΚΑΣ 2: ΕΠΙΣΚΕΥΕΣ - ΑΝΑΚΑΙΝΙΣΕΙΣ ΥΦΙΣΤΑΜΕΝΩΝ ΚΑΤΑΣΚΕΥΩΝ</t>
  </si>
  <si>
    <t xml:space="preserve">Τιμές απλοποιημένου κόστους και σύμφωνα με το διάγραμμα κάλυψης που υποβάλλεται με την αίτηση στήριξης. 
Να σημειώνεται το είδος κτιρίου που επιλέγεται (σκυρόδεμα ή μεταλλικό). </t>
  </si>
  <si>
    <t>ΠΙΝΑΚΑΣ 3: ΑΝΑΛΥΣΗ ΠΡΟΫΠΟΛΟΓΙΣΜΟΥ ΠΕΡΙΒΑΛΛΟΝΤΟΣ ΧΩΡΟΥ ΠΡΑΞΗΣ</t>
  </si>
  <si>
    <t>ΠΙΝΑΚΑΣ 4: ΑΙΤΟΥΜΕΝΟΣ ΠΡΟΫΠΟΛΟΓΙΣΜΟΣ (Δ.Δ.) ΠΡΑΞΗΣ  
(συμπληρώνεται μόνο για πράξεις της υπο-παρεμβασης Π3-77-4.1-5.1 "Ενίσχυση πολιτιστικών ή αθλητικών εκδηλώσεων"</t>
  </si>
  <si>
    <t>ΑΙΤΟΥΜΕΝΟΣ ΠΡΟΫΠ/ΣΜΟΣ</t>
  </si>
  <si>
    <t>ΕΙΔΟΣ ΔΑΠΑΝΗΣ</t>
  </si>
  <si>
    <t>ΕΙΔΟΣ ΔΑΠΑΝΗΣ*</t>
  </si>
  <si>
    <t>Διαμορφώνεται ανάλογα με την προτεινόμενη εκδήλωση</t>
  </si>
  <si>
    <t>Ποσοστό εκτέλεσης εργασιών (%) στο σύνολο (βάσει προμετρήσεων ή άλλης μεθόδου)*</t>
  </si>
  <si>
    <t xml:space="preserve">Συμπληρώνεται μόνο η συγκεκριμένη στήλη του πίνακα. Οι τιμές στην εν λόγω στήλη του παραπάνω πίνακα αποτελούν παράδειγμα και αφορούν στο ποσοστό εκτέλεσης της κάθε εργασίας. Το ποσοστό προκύπτει βάσει προμετρήσεων εργασιών ή άλλης μεθόδου. Στην περίπτωση που το ποσοστό εργασίας είναι 0% ή 100% δεν  απαιτείται τεκμηρίωση. </t>
  </si>
  <si>
    <t>Μεταφέρεται το ποσοστό που προκύπτει από τη στήλη "Ποσοστό συμμετοχής (%) εργασίας στην τιμή βάσης" του Πίνακα Π2.ΚΤΙΡΙΑΚΑ ΕΚΣΥΓΧΡ.</t>
  </si>
  <si>
    <t>Παραπομπή σε σχετικό δικαιολογητικό</t>
  </si>
  <si>
    <t>ΤΙΜΕΣ ΜΟΝΑΔΟΣ ΑΠΛΟΠΟΙΗΜΕΝΟΥ ΚΟΣΤΟΥΣ ΚΤΙΡΙΑΚΩΝ ΚΑΤΑΣΚΕΥΩΝ 
(Βάσει "Οδηγού απλοποιημένου κόστους κτιριακών κατασκευών", συνημμένο Γ. 2 της πρόσκλησης)</t>
  </si>
  <si>
    <r>
      <t xml:space="preserve">(βάσει της </t>
    </r>
    <r>
      <rPr>
        <b/>
        <u/>
        <sz val="11"/>
        <color theme="1"/>
        <rFont val="Calibri"/>
        <family val="2"/>
        <charset val="161"/>
      </rPr>
      <t>Κατηγορίας "4</t>
    </r>
    <r>
      <rPr>
        <b/>
        <sz val="11"/>
        <color theme="1"/>
        <rFont val="Calibri"/>
        <family val="2"/>
        <charset val="161"/>
      </rPr>
      <t>. Υπηρεσίες - ταβέρνες, παιδικοί σταθμοί κλπ" του "Οδηγού απλοποιημένου κόστους κτιριακών κατασκευών)</t>
    </r>
  </si>
  <si>
    <r>
      <t xml:space="preserve">ΕΠΙΣΚΕΥΕΣ - ΑΝΑΚΑΙΝΙΣΕΙΣ ΥΦΙΣΤΑΜΕΝΩΝ ΚΑΤΑΣΚΕΥΩΝ
</t>
    </r>
    <r>
      <rPr>
        <b/>
        <i/>
        <sz val="10"/>
        <color rgb="FF000000"/>
        <rFont val="Calibri"/>
        <family val="2"/>
        <charset val="161"/>
        <scheme val="minor"/>
      </rPr>
      <t>(βάσει Κεφαλαίου Ι.Α.3 "Εκσυγχρονισμός υφιστάμενων κατασκευών" του "Οδηγού απλοποιημένου κόστους κτιριακών κατασκευών")</t>
    </r>
  </si>
  <si>
    <r>
      <t xml:space="preserve">ΠΕΡΙΒΑΛΛΩΝ ΧΩΡΟΣ
</t>
    </r>
    <r>
      <rPr>
        <b/>
        <i/>
        <sz val="10"/>
        <color theme="1"/>
        <rFont val="Calibri"/>
        <family val="2"/>
        <charset val="161"/>
      </rPr>
      <t>(βάσει της Κατηγορίας "4. Υπηρεσίες - ταβέρνες, παιδικοί σταθμοί κλπ" του "Οδηγού απλοποιημένου κόστους κτιριακών κατασκευών)</t>
    </r>
  </si>
  <si>
    <r>
      <t xml:space="preserve">L41.02  ΜΗΧΑΝΟΛΟΓΙΚΟΣ ΕΞΟΠΛΙΣΜΟΣ
</t>
    </r>
    <r>
      <rPr>
        <b/>
        <i/>
        <sz val="10"/>
        <color theme="1"/>
        <rFont val="Calibri"/>
        <family val="2"/>
        <charset val="161"/>
      </rPr>
      <t>(βάσει της Κατηγορίας "4. Υπηρεσίες - ταβέρνες, παιδικοί σταθμοί κλπ" του "Οδηγού απλοποιημένου κόστους κτιριακών κατασκευών)</t>
    </r>
  </si>
  <si>
    <t>1. Δαπάνη υποβολής φακέλου και τεχνική στήριξη για την υλοποίηση του έργου (παρακολούθηση της διοίκησης του επενδυτικού σχεδίου) και έως το ποσό των 4.000€.</t>
  </si>
  <si>
    <t>2. Μελέτη για την έκδοση της οικοδομικής άδειας και λοιπές μελέτες για την εκτέλεση του έργου, καθώς και δαπάνες προβολής και προώθησης σε ποσοστό έως το 12% του προτεινόμενου προϋπολογισμού της πράξης. Για ειδικές κατηγορίες πράξεων και κατόπιν σχετικής τεκμηρίωσης το ανωτέρω ποσοστό μπορεί να διαφοροποιηθεί, μετά και από τη σύμφωνη γνώμη της ΕΥΕ ΠΑΑ.</t>
  </si>
  <si>
    <t>Ι. Αναφορικά με τις δαπάνες που αφορούν σε όλες τις κατηγορίες μελετών και λοιπών υποστηρικτικών ενεργειών , το ύψος τους (χωρίς ΦΠΑ) ορίζεται σε:</t>
  </si>
  <si>
    <t>ΙΙ. Για την τεκμηρίωση του εύλογου κόστους τα κάθε δαπάνης, ο υποψήφιος δικαιούχος προσκομίζει αποδεικτικά στοιχεία, σύμφωνα με τα οριζόμενα στο συνημμένο "Α. Οδηγός αιτήσεων στήριξης" (Κεφάλαιο 2) της πρόσκλησης.</t>
  </si>
  <si>
    <t>Προσφορές/ θα υπάρχει συγκεντρωτική μεταφορά του ποσού της προσφοράς που επιλέγεται</t>
  </si>
  <si>
    <t>ΠΑΡΕΜΒΑΣΗ  Π3-77-4.1 «ΣΤΗΡΙΞΗ ΓΙΑ ΤΟΠΙΚΗ ΑΝΑΠΤΥΞΗ ΜΕΣΩ ΤΟΥ LEADER (ΤΑΠΤΟΚ - ΤΟΠΙΚΗ ΑΝΑΠΤΥΞΗ ΜΕ ΠΡΩΤΟΒΟΥΛΙΑ ΤΟΠΙΚΩΝ ΚΟΙΝΟΤΗΤΩΝ)» για ΠΡΑΞΕΙΣ ΔΗΜΟΣΙΟΥ ΧΑΡΑΚΤΗΡΑ</t>
  </si>
  <si>
    <t>ΔΑΠΑΝΗ ΥΠΟΒΟΛΗΣ ΦΑΚΕΛΟΥ ΚΑΙ ΤΕΧΝΙΚΗ ΣΤΗΡΙΞΗ ΓΙΑ ΤΗΝ ΥΛΟΠΟΙΗΣΗ ΤΟΥ ΕΡΓΟΥ (max 4.000€)</t>
  </si>
  <si>
    <r>
      <t xml:space="preserve">ΔΑΠΑΝΕΣ ΓΙΑ ΑΠΟΚΤΗΣΗ ΓΗΣ </t>
    </r>
    <r>
      <rPr>
        <sz val="11"/>
        <color rgb="FFFF0000"/>
        <rFont val="Calibri"/>
        <family val="2"/>
        <charset val="161"/>
      </rPr>
      <t>(max 10% του συνολικού αιτούμενου Π/Υ της πράξης)</t>
    </r>
  </si>
  <si>
    <r>
      <t xml:space="preserve">ΜΕΛΕΤΕΣ ΓΙΑ ΕΚΔΟΣΗ ΟΙΚ. ΑΔΕΙΑΣ ΚΑΙ ΛΟΙΠΕΣ ΜΕΛΕΤΕΣ ΠΟΥ ΣΧΕΤΙΖΟΝΤΑΙ ΜΕ ΤΗΝ ΕΚΤΕΛΕΣΗ ΤΟΥ ΕΡΓΟΥ </t>
    </r>
    <r>
      <rPr>
        <sz val="11"/>
        <color rgb="FFFF0000"/>
        <rFont val="Calibri"/>
        <family val="2"/>
        <charset val="161"/>
      </rPr>
      <t>(max 12% του συνολικού αιτούμενου Π/Υ της πράξης)</t>
    </r>
  </si>
  <si>
    <r>
      <t xml:space="preserve">ΔΑΠΑΝΗ ΑΓΟΡΑΣ ΑΥΤΟΚΙΝΗΤΟΥ </t>
    </r>
    <r>
      <rPr>
        <sz val="11"/>
        <color rgb="FFFF0000"/>
        <rFont val="Calibri"/>
        <family val="2"/>
        <charset val="161"/>
      </rPr>
      <t>(max 30% του συνολικού αιτούμενου Π/Υ της πράξης, με εξαίρεση πράξεις κοινωνικού και περιβαλλοντικού χαρακτήρα)</t>
    </r>
  </si>
  <si>
    <t>Περιοχή
 ΕΥΒΟΙΑ (συν 12%)</t>
  </si>
  <si>
    <t>Μόνο η Περιοχή
(ΕΥΒΟΙΑ 12%)</t>
  </si>
  <si>
    <t>Κόστος €/τ.μ.
τιμή βάσης (έτους 2026)</t>
  </si>
  <si>
    <t xml:space="preserve">ΟΜΑΔΑ ΤΟΠΙΚΗΣ ΔΡΑΣΗΣ ΑΝΑΠΤΥΞΙΑΚΗ ΕΥΒΟΙΑΣ Α.Ε. </t>
  </si>
  <si>
    <t>ΤΟΠΙΚΟ ΠΡΟΓΡΑΜΜΑ ΤΑΠΤοΚ LEADER  ΒΟΡΕΙΑΣ &amp; ΚΕΝΤΡΙΚΗΣ ΕΥΒΟΙΑΣ 2023-2027</t>
  </si>
  <si>
    <t>ΤΟΠΙΚΟ ΠΡΟΓΡΑΜΜΑ ΤΑΠΤοΚ LEADER ΒΟΡΕΙΑΣ &amp; ΚΕΝΤΡΙΚΗΣ ΕΥΒΟΙΑΣ 2023-2027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</si>
</sst>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vertAlign val="superscript"/>
      <sz val="11"/>
      <color theme="1"/>
      <name val="Calibri"/>
      <family val="2"/>
      <charset val="161"/>
    </font>
    <font>
      <vertAlign val="superscript"/>
      <sz val="11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name val="Calibri"/>
      <family val="2"/>
      <charset val="161"/>
    </font>
    <font>
      <i/>
      <sz val="9"/>
      <color theme="1"/>
      <name val="Calibri"/>
      <family val="2"/>
      <charset val="161"/>
    </font>
    <font>
      <b/>
      <i/>
      <sz val="9"/>
      <color theme="1"/>
      <name val="Calibri"/>
      <family val="2"/>
      <charset val="161"/>
    </font>
    <font>
      <b/>
      <sz val="10"/>
      <color rgb="FF00000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theme="1"/>
      <name val="Times New Roman"/>
      <family val="1"/>
      <charset val="161"/>
    </font>
    <font>
      <b/>
      <sz val="10"/>
      <name val="Calibri"/>
      <family val="2"/>
      <charset val="161"/>
      <scheme val="minor"/>
    </font>
    <font>
      <sz val="10"/>
      <name val="Arial Greek"/>
      <charset val="161"/>
    </font>
    <font>
      <sz val="10"/>
      <name val="Calibri"/>
      <family val="2"/>
      <charset val="161"/>
      <scheme val="minor"/>
    </font>
    <font>
      <b/>
      <u/>
      <sz val="1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0"/>
      <color theme="1"/>
      <name val="Verdana"/>
      <family val="2"/>
      <charset val="161"/>
    </font>
    <font>
      <b/>
      <sz val="1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</font>
    <font>
      <b/>
      <sz val="10"/>
      <color theme="1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</font>
    <font>
      <b/>
      <i/>
      <sz val="10"/>
      <color rgb="FF000000"/>
      <name val="Calibri"/>
      <family val="2"/>
      <charset val="161"/>
      <scheme val="minor"/>
    </font>
    <font>
      <b/>
      <i/>
      <sz val="10"/>
      <color theme="1"/>
      <name val="Calibri"/>
      <family val="2"/>
      <charset val="161"/>
    </font>
    <font>
      <b/>
      <sz val="10"/>
      <color rgb="FFFF0000"/>
      <name val="Calibri"/>
      <family val="2"/>
      <charset val="161"/>
      <scheme val="minor"/>
    </font>
    <font>
      <sz val="11"/>
      <color rgb="FFFF0000"/>
      <name val="Calibri"/>
      <family val="2"/>
      <charset val="16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8" fillId="0" borderId="0"/>
  </cellStyleXfs>
  <cellXfs count="23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9" fontId="4" fillId="2" borderId="1" xfId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10" fontId="2" fillId="4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6" borderId="1" xfId="0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9" fillId="0" borderId="0" xfId="2" applyFont="1" applyAlignment="1">
      <alignment vertical="center"/>
    </xf>
    <xf numFmtId="0" fontId="19" fillId="0" borderId="0" xfId="2" applyFont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4" fontId="17" fillId="0" borderId="0" xfId="2" applyNumberFormat="1" applyFont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left" vertical="center"/>
    </xf>
    <xf numFmtId="0" fontId="14" fillId="0" borderId="8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4" fontId="26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" fontId="26" fillId="5" borderId="1" xfId="0" applyNumberFormat="1" applyFon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 wrapText="1"/>
    </xf>
    <xf numFmtId="4" fontId="0" fillId="5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0" xfId="1" applyNumberFormat="1" applyFont="1" applyAlignment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4" fontId="25" fillId="0" borderId="1" xfId="1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/>
    </xf>
    <xf numFmtId="4" fontId="25" fillId="0" borderId="1" xfId="1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1" applyNumberFormat="1" applyFont="1" applyBorder="1" applyAlignment="1">
      <alignment horizontal="right" vertical="center" wrapText="1"/>
    </xf>
    <xf numFmtId="2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17" fillId="3" borderId="6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10" fontId="14" fillId="0" borderId="1" xfId="1" applyNumberFormat="1" applyFont="1" applyBorder="1" applyAlignment="1">
      <alignment horizontal="center" vertical="center" wrapText="1"/>
    </xf>
    <xf numFmtId="10" fontId="2" fillId="4" borderId="21" xfId="1" applyNumberFormat="1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right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9" fontId="0" fillId="0" borderId="0" xfId="1" applyFont="1" applyAlignment="1">
      <alignment vertical="center"/>
    </xf>
    <xf numFmtId="10" fontId="19" fillId="0" borderId="1" xfId="1" applyNumberFormat="1" applyFont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right" vertical="center" wrapText="1"/>
    </xf>
    <xf numFmtId="0" fontId="14" fillId="6" borderId="28" xfId="0" applyFont="1" applyFill="1" applyBorder="1" applyAlignment="1">
      <alignment horizontal="right" vertical="center" wrapText="1"/>
    </xf>
    <xf numFmtId="10" fontId="0" fillId="0" borderId="0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6" borderId="21" xfId="0" applyFont="1" applyFill="1" applyBorder="1" applyAlignment="1">
      <alignment horizontal="right" vertical="center" wrapText="1"/>
    </xf>
    <xf numFmtId="0" fontId="14" fillId="6" borderId="22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2" fillId="9" borderId="1" xfId="0" applyFont="1" applyFill="1" applyBorder="1" applyAlignment="1">
      <alignment vertical="center" wrapText="1"/>
    </xf>
    <xf numFmtId="4" fontId="2" fillId="9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9" fontId="4" fillId="0" borderId="1" xfId="1" applyFont="1" applyFill="1" applyBorder="1" applyAlignment="1">
      <alignment horizontal="center" vertical="center" wrapText="1"/>
    </xf>
    <xf numFmtId="9" fontId="9" fillId="0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horizontal="right" vertical="center"/>
    </xf>
    <xf numFmtId="9" fontId="6" fillId="4" borderId="1" xfId="1" applyFont="1" applyFill="1" applyBorder="1" applyAlignment="1">
      <alignment horizontal="right" vertical="center" wrapText="1"/>
    </xf>
    <xf numFmtId="9" fontId="6" fillId="4" borderId="1" xfId="1" applyFont="1" applyFill="1" applyBorder="1" applyAlignment="1">
      <alignment horizontal="center" vertical="center"/>
    </xf>
    <xf numFmtId="9" fontId="6" fillId="4" borderId="1" xfId="1" applyFont="1" applyFill="1" applyBorder="1" applyAlignment="1">
      <alignment horizontal="center" vertical="center" wrapText="1"/>
    </xf>
    <xf numFmtId="10" fontId="0" fillId="6" borderId="1" xfId="1" applyNumberFormat="1" applyFont="1" applyFill="1" applyBorder="1" applyAlignment="1">
      <alignment horizontal="center" vertical="center"/>
    </xf>
    <xf numFmtId="10" fontId="2" fillId="9" borderId="21" xfId="1" applyNumberFormat="1" applyFont="1" applyFill="1" applyBorder="1" applyAlignment="1">
      <alignment horizontal="center" vertical="center" wrapText="1"/>
    </xf>
    <xf numFmtId="10" fontId="2" fillId="11" borderId="1" xfId="1" applyNumberFormat="1" applyFont="1" applyFill="1" applyBorder="1" applyAlignment="1">
      <alignment horizontal="center" vertical="center" wrapText="1"/>
    </xf>
    <xf numFmtId="10" fontId="0" fillId="11" borderId="1" xfId="1" applyNumberFormat="1" applyFont="1" applyFill="1" applyBorder="1" applyAlignment="1">
      <alignment horizontal="center" vertical="center"/>
    </xf>
    <xf numFmtId="10" fontId="0" fillId="9" borderId="1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1" fillId="5" borderId="1" xfId="0" applyFont="1" applyFill="1" applyBorder="1" applyAlignment="1">
      <alignment horizontal="center" vertical="center" wrapText="1"/>
    </xf>
    <xf numFmtId="4" fontId="32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" fontId="14" fillId="12" borderId="1" xfId="0" applyNumberFormat="1" applyFont="1" applyFill="1" applyBorder="1" applyAlignment="1">
      <alignment horizontal="right" vertical="center" wrapText="1"/>
    </xf>
    <xf numFmtId="4" fontId="14" fillId="12" borderId="8" xfId="0" applyNumberFormat="1" applyFont="1" applyFill="1" applyBorder="1" applyAlignment="1">
      <alignment horizontal="right" vertical="center" wrapText="1"/>
    </xf>
    <xf numFmtId="4" fontId="0" fillId="12" borderId="8" xfId="0" applyNumberFormat="1" applyFill="1" applyBorder="1" applyAlignment="1">
      <alignment vertical="center"/>
    </xf>
    <xf numFmtId="4" fontId="0" fillId="12" borderId="9" xfId="0" applyNumberFormat="1" applyFill="1" applyBorder="1" applyAlignment="1">
      <alignment vertical="center"/>
    </xf>
    <xf numFmtId="4" fontId="0" fillId="12" borderId="1" xfId="0" applyNumberFormat="1" applyFill="1" applyBorder="1" applyAlignment="1">
      <alignment vertical="center"/>
    </xf>
    <xf numFmtId="4" fontId="0" fillId="12" borderId="14" xfId="0" applyNumberFormat="1" applyFill="1" applyBorder="1" applyAlignment="1">
      <alignment vertical="center"/>
    </xf>
    <xf numFmtId="4" fontId="14" fillId="12" borderId="19" xfId="0" applyNumberFormat="1" applyFont="1" applyFill="1" applyBorder="1" applyAlignment="1">
      <alignment horizontal="right" vertical="center" wrapText="1"/>
    </xf>
    <xf numFmtId="4" fontId="0" fillId="12" borderId="19" xfId="0" applyNumberFormat="1" applyFill="1" applyBorder="1" applyAlignment="1">
      <alignment vertical="center"/>
    </xf>
    <xf numFmtId="4" fontId="0" fillId="12" borderId="20" xfId="0" applyNumberForma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wrapText="1"/>
    </xf>
    <xf numFmtId="0" fontId="1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2" fillId="8" borderId="0" xfId="0" applyFont="1" applyFill="1" applyAlignment="1">
      <alignment horizontal="center" vertical="center" wrapText="1"/>
    </xf>
    <xf numFmtId="0" fontId="17" fillId="0" borderId="7" xfId="2" applyFont="1" applyBorder="1" applyAlignment="1">
      <alignment horizontal="right" vertical="center" wrapText="1"/>
    </xf>
    <xf numFmtId="0" fontId="17" fillId="0" borderId="8" xfId="2" applyFont="1" applyBorder="1" applyAlignment="1">
      <alignment horizontal="right" vertical="center" wrapText="1"/>
    </xf>
    <xf numFmtId="0" fontId="17" fillId="0" borderId="18" xfId="2" applyFont="1" applyBorder="1" applyAlignment="1">
      <alignment horizontal="right" vertical="center" wrapText="1"/>
    </xf>
    <xf numFmtId="0" fontId="17" fillId="0" borderId="19" xfId="2" applyFont="1" applyBorder="1" applyAlignment="1">
      <alignment horizontal="right" vertical="center" wrapText="1"/>
    </xf>
    <xf numFmtId="0" fontId="19" fillId="0" borderId="8" xfId="2" applyFont="1" applyBorder="1" applyAlignment="1">
      <alignment horizontal="left" vertical="center" wrapText="1"/>
    </xf>
    <xf numFmtId="0" fontId="19" fillId="0" borderId="9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 wrapText="1"/>
    </xf>
    <xf numFmtId="0" fontId="19" fillId="0" borderId="14" xfId="2" applyFont="1" applyBorder="1" applyAlignment="1">
      <alignment horizontal="left" vertical="center" wrapText="1"/>
    </xf>
    <xf numFmtId="0" fontId="19" fillId="0" borderId="19" xfId="2" applyFont="1" applyBorder="1" applyAlignment="1">
      <alignment horizontal="left" vertical="center" wrapText="1"/>
    </xf>
    <xf numFmtId="0" fontId="19" fillId="0" borderId="20" xfId="2" applyFont="1" applyBorder="1" applyAlignment="1">
      <alignment horizontal="left" vertical="center" wrapText="1"/>
    </xf>
    <xf numFmtId="0" fontId="17" fillId="0" borderId="13" xfId="2" applyFont="1" applyBorder="1" applyAlignment="1">
      <alignment horizontal="right" vertical="center" wrapText="1"/>
    </xf>
    <xf numFmtId="0" fontId="17" fillId="0" borderId="1" xfId="2" applyFont="1" applyBorder="1" applyAlignment="1">
      <alignment horizontal="righ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6" fillId="7" borderId="15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9" borderId="2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30" fillId="10" borderId="14" xfId="0" applyFont="1" applyFill="1" applyBorder="1" applyAlignment="1">
      <alignment horizontal="center" vertical="center" wrapText="1"/>
    </xf>
    <xf numFmtId="0" fontId="36" fillId="3" borderId="6" xfId="0" applyFont="1" applyFill="1" applyBorder="1" applyAlignment="1">
      <alignment horizontal="center" vertical="center" wrapText="1"/>
    </xf>
    <xf numFmtId="0" fontId="36" fillId="3" borderId="23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7" fillId="0" borderId="15" xfId="2" applyFont="1" applyBorder="1" applyAlignment="1">
      <alignment horizontal="left" vertical="center" wrapText="1"/>
    </xf>
    <xf numFmtId="0" fontId="17" fillId="0" borderId="2" xfId="2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7" fillId="0" borderId="7" xfId="2" applyFont="1" applyBorder="1" applyAlignment="1">
      <alignment horizontal="left" vertical="center" wrapText="1"/>
    </xf>
    <xf numFmtId="0" fontId="17" fillId="0" borderId="8" xfId="2" applyFont="1" applyBorder="1" applyAlignment="1">
      <alignment horizontal="left" vertical="center" wrapText="1"/>
    </xf>
    <xf numFmtId="0" fontId="17" fillId="0" borderId="9" xfId="2" applyFont="1" applyBorder="1" applyAlignment="1">
      <alignment horizontal="left" vertical="center" wrapText="1"/>
    </xf>
    <xf numFmtId="0" fontId="17" fillId="0" borderId="1" xfId="2" applyFont="1" applyBorder="1" applyAlignment="1">
      <alignment horizontal="left" vertical="center" wrapText="1"/>
    </xf>
    <xf numFmtId="0" fontId="17" fillId="0" borderId="14" xfId="2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7" fillId="0" borderId="16" xfId="2" applyFont="1" applyBorder="1" applyAlignment="1">
      <alignment horizontal="left" vertical="center" wrapText="1"/>
    </xf>
    <xf numFmtId="0" fontId="17" fillId="0" borderId="17" xfId="2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7" fillId="0" borderId="19" xfId="2" applyFont="1" applyBorder="1" applyAlignment="1">
      <alignment horizontal="left" vertical="center" wrapText="1"/>
    </xf>
    <xf numFmtId="0" fontId="17" fillId="0" borderId="20" xfId="2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5" borderId="21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7" fillId="0" borderId="13" xfId="2" applyFont="1" applyBorder="1" applyAlignment="1">
      <alignment horizontal="left" vertical="center" wrapText="1"/>
    </xf>
    <xf numFmtId="0" fontId="17" fillId="0" borderId="8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0" borderId="14" xfId="2" applyFont="1" applyBorder="1" applyAlignment="1">
      <alignment horizontal="center" vertical="center" wrapText="1"/>
    </xf>
    <xf numFmtId="0" fontId="17" fillId="0" borderId="18" xfId="2" applyFont="1" applyBorder="1" applyAlignment="1">
      <alignment horizontal="left" vertical="center" wrapText="1"/>
    </xf>
    <xf numFmtId="0" fontId="17" fillId="0" borderId="19" xfId="2" applyFont="1" applyBorder="1" applyAlignment="1">
      <alignment horizontal="center" vertical="center" wrapText="1"/>
    </xf>
    <xf numFmtId="0" fontId="17" fillId="0" borderId="20" xfId="2" applyFont="1" applyBorder="1" applyAlignment="1">
      <alignment horizontal="center" vertical="center" wrapText="1"/>
    </xf>
  </cellXfs>
  <cellStyles count="3">
    <cellStyle name="Βασικό_ΑΞΟΝΑΣ 4  ΕΠΙΛΕΞΙΜΟΤΗΤΑΣ ΠΡΑΞΕΩΝ_11_2009" xfId="2" xr:uid="{00000000-0005-0000-0000-000000000000}"/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jpeg"/><Relationship Id="rId1" Type="http://schemas.openxmlformats.org/officeDocument/2006/relationships/image" Target="../media/image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2627</xdr:colOff>
      <xdr:row>0</xdr:row>
      <xdr:rowOff>0</xdr:rowOff>
    </xdr:from>
    <xdr:to>
      <xdr:col>6</xdr:col>
      <xdr:colOff>144517</xdr:colOff>
      <xdr:row>3</xdr:row>
      <xdr:rowOff>78828</xdr:rowOff>
    </xdr:to>
    <xdr:grpSp>
      <xdr:nvGrpSpPr>
        <xdr:cNvPr id="2" name="Ομάδα 1">
          <a:extLst>
            <a:ext uri="{FF2B5EF4-FFF2-40B4-BE49-F238E27FC236}">
              <a16:creationId xmlns:a16="http://schemas.microsoft.com/office/drawing/2014/main" id="{98DE9756-3ED8-4055-B4D6-CA6FBA208E77}"/>
            </a:ext>
          </a:extLst>
        </xdr:cNvPr>
        <xdr:cNvGrpSpPr/>
      </xdr:nvGrpSpPr>
      <xdr:grpSpPr>
        <a:xfrm>
          <a:off x="3282540" y="0"/>
          <a:ext cx="4283194" cy="650328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:a16="http://schemas.microsoft.com/office/drawing/2014/main" id="{B60E6B24-8949-3486-E3B6-0C2B4E0A905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:a16="http://schemas.microsoft.com/office/drawing/2014/main" id="{D5B5D1B0-B379-F91E-AF25-8FB6CA854FD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:a16="http://schemas.microsoft.com/office/drawing/2014/main" id="{6F174D04-5B98-E3AF-2151-47C5EB3B56E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:a16="http://schemas.microsoft.com/office/drawing/2014/main" id="{06B9DE26-EEA0-9CDA-2E0C-62C4C75CD0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2183852</xdr:colOff>
      <xdr:row>0</xdr:row>
      <xdr:rowOff>0</xdr:rowOff>
    </xdr:from>
    <xdr:to>
      <xdr:col>6</xdr:col>
      <xdr:colOff>144517</xdr:colOff>
      <xdr:row>3</xdr:row>
      <xdr:rowOff>78828</xdr:rowOff>
    </xdr:to>
    <xdr:grpSp>
      <xdr:nvGrpSpPr>
        <xdr:cNvPr id="2" name="Ομάδα 1">
          <a:extLst>
            <a:ext uri="{FF2B5EF4-FFF2-40B4-BE49-F238E27FC236}">
              <a16:creationId xmlns:a16="http://schemas.microsoft.com/office/drawing/2014/main" id="{7EB13135-E1AB-4992-89E4-A80B5A9BE62D}"/>
            </a:ext>
          </a:extLst>
        </xdr:cNvPr>
        <xdr:cNvGrpSpPr/>
      </xdr:nvGrpSpPr>
      <xdr:grpSpPr>
        <a:xfrm>
          <a:off x="2805048" y="0"/>
          <a:ext cx="4222317" cy="650328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:a16="http://schemas.microsoft.com/office/drawing/2014/main" id="{35DD687D-6B9A-F9A6-FBE2-CA30EE92489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:a16="http://schemas.microsoft.com/office/drawing/2014/main" id="{5316034C-D874-8D8F-E3AB-50E868E7F5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:a16="http://schemas.microsoft.com/office/drawing/2014/main" id="{4054C226-1BFA-4057-FAC2-5640172520E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:a16="http://schemas.microsoft.com/office/drawing/2014/main" id="{E4345552-F149-13A0-90FB-46B6688D855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1198508</xdr:colOff>
      <xdr:row>0</xdr:row>
      <xdr:rowOff>0</xdr:rowOff>
    </xdr:from>
    <xdr:to>
      <xdr:col>3</xdr:col>
      <xdr:colOff>614527</xdr:colOff>
      <xdr:row>3</xdr:row>
      <xdr:rowOff>115613</xdr:rowOff>
    </xdr:to>
    <xdr:grpSp>
      <xdr:nvGrpSpPr>
        <xdr:cNvPr id="14" name="Ομάδα 13">
          <a:extLst>
            <a:ext uri="{FF2B5EF4-FFF2-40B4-BE49-F238E27FC236}">
              <a16:creationId xmlns:a16="http://schemas.microsoft.com/office/drawing/2014/main" id="{7740D923-D02F-1F9C-A36C-66B4A7FA52D2}"/>
            </a:ext>
          </a:extLst>
        </xdr:cNvPr>
        <xdr:cNvGrpSpPr/>
      </xdr:nvGrpSpPr>
      <xdr:grpSpPr>
        <a:xfrm>
          <a:off x="1638629" y="0"/>
          <a:ext cx="3074932" cy="687113"/>
          <a:chOff x="7953375" y="2962275"/>
          <a:chExt cx="3505200" cy="657225"/>
        </a:xfrm>
      </xdr:grpSpPr>
      <xdr:pic>
        <xdr:nvPicPr>
          <xdr:cNvPr id="9" name="Εικόνα 8">
            <a:extLst>
              <a:ext uri="{FF2B5EF4-FFF2-40B4-BE49-F238E27FC236}">
                <a16:creationId xmlns:a16="http://schemas.microsoft.com/office/drawing/2014/main" id="{E2075F41-60CE-ADD3-E1F2-EEF4F5BB9C5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Εικόνα 1">
            <a:extLst>
              <a:ext uri="{FF2B5EF4-FFF2-40B4-BE49-F238E27FC236}">
                <a16:creationId xmlns:a16="http://schemas.microsoft.com/office/drawing/2014/main" id="{BB1DB1B2-1C20-63D4-B0B7-26152868A96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Εικόνα 10">
            <a:extLst>
              <a:ext uri="{FF2B5EF4-FFF2-40B4-BE49-F238E27FC236}">
                <a16:creationId xmlns:a16="http://schemas.microsoft.com/office/drawing/2014/main" id="{5FEF0F0F-28F0-3258-84BB-1D8A9EBE3F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Εικόνα 2">
            <a:extLst>
              <a:ext uri="{FF2B5EF4-FFF2-40B4-BE49-F238E27FC236}">
                <a16:creationId xmlns:a16="http://schemas.microsoft.com/office/drawing/2014/main" id="{511011BB-ED74-657C-3692-6AC06B5C47B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606512</xdr:colOff>
      <xdr:row>0</xdr:row>
      <xdr:rowOff>0</xdr:rowOff>
    </xdr:from>
    <xdr:to>
      <xdr:col>5</xdr:col>
      <xdr:colOff>505327</xdr:colOff>
      <xdr:row>3</xdr:row>
      <xdr:rowOff>180473</xdr:rowOff>
    </xdr:to>
    <xdr:grpSp>
      <xdr:nvGrpSpPr>
        <xdr:cNvPr id="2" name="Ομάδα 1">
          <a:extLst>
            <a:ext uri="{FF2B5EF4-FFF2-40B4-BE49-F238E27FC236}">
              <a16:creationId xmlns:a16="http://schemas.microsoft.com/office/drawing/2014/main" id="{635B2480-9C66-46C7-8D55-BCBA842593BB}"/>
            </a:ext>
          </a:extLst>
        </xdr:cNvPr>
        <xdr:cNvGrpSpPr/>
      </xdr:nvGrpSpPr>
      <xdr:grpSpPr>
        <a:xfrm>
          <a:off x="1033495" y="0"/>
          <a:ext cx="4391987" cy="751973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:a16="http://schemas.microsoft.com/office/drawing/2014/main" id="{97D0F393-296E-1221-53F3-17AD04EACD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:a16="http://schemas.microsoft.com/office/drawing/2014/main" id="{CDFFEED7-3897-9B03-A110-A5D81B8E457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:a16="http://schemas.microsoft.com/office/drawing/2014/main" id="{F4D27EF8-F186-47DA-B722-E9AC85DA18B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:a16="http://schemas.microsoft.com/office/drawing/2014/main" id="{2DD96E88-6B72-C627-4D78-3A59B30502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2627</xdr:colOff>
      <xdr:row>0</xdr:row>
      <xdr:rowOff>0</xdr:rowOff>
    </xdr:from>
    <xdr:to>
      <xdr:col>7</xdr:col>
      <xdr:colOff>80596</xdr:colOff>
      <xdr:row>3</xdr:row>
      <xdr:rowOff>78828</xdr:rowOff>
    </xdr:to>
    <xdr:grpSp>
      <xdr:nvGrpSpPr>
        <xdr:cNvPr id="8" name="Ομάδα 7">
          <a:extLst>
            <a:ext uri="{FF2B5EF4-FFF2-40B4-BE49-F238E27FC236}">
              <a16:creationId xmlns:a16="http://schemas.microsoft.com/office/drawing/2014/main" id="{8CDBD6FA-5835-4AEC-96CF-D6F893EEEB86}"/>
            </a:ext>
          </a:extLst>
        </xdr:cNvPr>
        <xdr:cNvGrpSpPr/>
      </xdr:nvGrpSpPr>
      <xdr:grpSpPr>
        <a:xfrm>
          <a:off x="3343704" y="0"/>
          <a:ext cx="3338450" cy="650328"/>
          <a:chOff x="7953375" y="2962275"/>
          <a:chExt cx="3505200" cy="657225"/>
        </a:xfrm>
      </xdr:grpSpPr>
      <xdr:pic>
        <xdr:nvPicPr>
          <xdr:cNvPr id="9" name="Εικόνα 8">
            <a:extLst>
              <a:ext uri="{FF2B5EF4-FFF2-40B4-BE49-F238E27FC236}">
                <a16:creationId xmlns:a16="http://schemas.microsoft.com/office/drawing/2014/main" id="{5EB5BEB2-68EA-8D25-EF01-E7CA5435ECF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Εικόνα 1">
            <a:extLst>
              <a:ext uri="{FF2B5EF4-FFF2-40B4-BE49-F238E27FC236}">
                <a16:creationId xmlns:a16="http://schemas.microsoft.com/office/drawing/2014/main" id="{AE18F096-7FAC-ADF5-DCE8-9E4F22B2599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Εικόνα 10">
            <a:extLst>
              <a:ext uri="{FF2B5EF4-FFF2-40B4-BE49-F238E27FC236}">
                <a16:creationId xmlns:a16="http://schemas.microsoft.com/office/drawing/2014/main" id="{B0CD1F49-8CB7-4975-E26A-8A213C10F28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Εικόνα 2">
            <a:extLst>
              <a:ext uri="{FF2B5EF4-FFF2-40B4-BE49-F238E27FC236}">
                <a16:creationId xmlns:a16="http://schemas.microsoft.com/office/drawing/2014/main" id="{EEA31BAE-3618-3E67-9B52-C1FEDCBA35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2315232</xdr:colOff>
      <xdr:row>0</xdr:row>
      <xdr:rowOff>39413</xdr:rowOff>
    </xdr:from>
    <xdr:to>
      <xdr:col>7</xdr:col>
      <xdr:colOff>256189</xdr:colOff>
      <xdr:row>3</xdr:row>
      <xdr:rowOff>190499</xdr:rowOff>
    </xdr:to>
    <xdr:grpSp>
      <xdr:nvGrpSpPr>
        <xdr:cNvPr id="2" name="Ομάδα 1">
          <a:extLst>
            <a:ext uri="{FF2B5EF4-FFF2-40B4-BE49-F238E27FC236}">
              <a16:creationId xmlns:a16="http://schemas.microsoft.com/office/drawing/2014/main" id="{CE839429-AB89-44CE-9AFD-D92E936CD495}"/>
            </a:ext>
          </a:extLst>
        </xdr:cNvPr>
        <xdr:cNvGrpSpPr/>
      </xdr:nvGrpSpPr>
      <xdr:grpSpPr>
        <a:xfrm>
          <a:off x="3201790" y="39413"/>
          <a:ext cx="3619322" cy="722586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:a16="http://schemas.microsoft.com/office/drawing/2014/main" id="{A1CAE10D-BE2F-42C7-B629-0B6BA84659C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:a16="http://schemas.microsoft.com/office/drawing/2014/main" id="{540F424E-4C32-BA34-D860-6950898F8EA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:a16="http://schemas.microsoft.com/office/drawing/2014/main" id="{716EC73F-7897-1F3D-22EE-CF76794F0FC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:a16="http://schemas.microsoft.com/office/drawing/2014/main" id="{852AE950-8CCB-FD19-C7A1-88EC87A46E0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zoomScale="115" zoomScaleNormal="115" workbookViewId="0">
      <selection activeCell="A8" sqref="A8:I8"/>
    </sheetView>
  </sheetViews>
  <sheetFormatPr defaultColWidth="9.140625" defaultRowHeight="15" x14ac:dyDescent="0.25"/>
  <cols>
    <col min="1" max="1" width="20.7109375" style="17" bestFit="1" customWidth="1"/>
    <col min="2" max="2" width="28.42578125" style="17" customWidth="1"/>
    <col min="3" max="3" width="11.28515625" style="17" customWidth="1"/>
    <col min="4" max="4" width="14.140625" style="17" bestFit="1" customWidth="1"/>
    <col min="5" max="5" width="17.85546875" style="17" bestFit="1" customWidth="1"/>
    <col min="6" max="6" width="18.7109375" style="17" customWidth="1"/>
    <col min="7" max="7" width="14.140625" style="17" bestFit="1" customWidth="1"/>
    <col min="8" max="8" width="17.85546875" style="17" bestFit="1" customWidth="1"/>
    <col min="9" max="9" width="18.7109375" style="17" customWidth="1"/>
    <col min="10" max="16384" width="9.140625" style="17"/>
  </cols>
  <sheetData>
    <row r="1" spans="1:10" x14ac:dyDescent="0.25">
      <c r="C1" s="113"/>
      <c r="D1" s="43"/>
      <c r="F1" s="36"/>
    </row>
    <row r="2" spans="1:10" x14ac:dyDescent="0.25">
      <c r="C2" s="113"/>
      <c r="D2" s="43"/>
      <c r="F2" s="36"/>
    </row>
    <row r="3" spans="1:10" x14ac:dyDescent="0.25">
      <c r="C3" s="113"/>
      <c r="D3" s="43"/>
      <c r="F3" s="36"/>
    </row>
    <row r="4" spans="1:10" x14ac:dyDescent="0.25">
      <c r="C4" s="113"/>
      <c r="D4" s="43"/>
      <c r="F4" s="36"/>
    </row>
    <row r="5" spans="1:10" s="24" customFormat="1" ht="26.25" customHeight="1" x14ac:dyDescent="0.25">
      <c r="A5" s="134" t="s">
        <v>98</v>
      </c>
      <c r="B5" s="134"/>
      <c r="C5" s="134"/>
      <c r="D5" s="134"/>
      <c r="E5" s="134"/>
      <c r="F5" s="134"/>
      <c r="G5" s="134"/>
      <c r="H5" s="134"/>
      <c r="I5" s="134"/>
    </row>
    <row r="6" spans="1:10" s="24" customFormat="1" ht="46.5" customHeight="1" x14ac:dyDescent="0.25">
      <c r="A6" s="151" t="s">
        <v>99</v>
      </c>
      <c r="B6" s="151"/>
      <c r="C6" s="151"/>
      <c r="D6" s="151"/>
      <c r="E6" s="151"/>
      <c r="F6" s="151"/>
      <c r="G6" s="151"/>
      <c r="H6" s="151"/>
      <c r="I6" s="151"/>
    </row>
    <row r="7" spans="1:10" s="24" customFormat="1" ht="27.75" customHeight="1" x14ac:dyDescent="0.25">
      <c r="A7" s="136" t="s">
        <v>230</v>
      </c>
      <c r="B7" s="136"/>
      <c r="C7" s="136"/>
      <c r="D7" s="136"/>
      <c r="E7" s="136"/>
      <c r="F7" s="136"/>
      <c r="G7" s="136"/>
      <c r="H7" s="136"/>
      <c r="I7" s="136"/>
      <c r="J7" s="106"/>
    </row>
    <row r="8" spans="1:10" s="24" customFormat="1" ht="27" customHeight="1" x14ac:dyDescent="0.25">
      <c r="A8" s="136" t="s">
        <v>231</v>
      </c>
      <c r="B8" s="136"/>
      <c r="C8" s="136"/>
      <c r="D8" s="136"/>
      <c r="E8" s="136"/>
      <c r="F8" s="136"/>
      <c r="G8" s="136"/>
      <c r="H8" s="136"/>
      <c r="I8" s="136"/>
      <c r="J8" s="106"/>
    </row>
    <row r="9" spans="1:10" s="24" customFormat="1" ht="27" customHeight="1" x14ac:dyDescent="0.25">
      <c r="A9" s="116"/>
      <c r="B9" s="116"/>
      <c r="C9" s="116"/>
      <c r="D9" s="116"/>
      <c r="E9" s="116"/>
      <c r="F9" s="116"/>
      <c r="G9" s="116"/>
      <c r="H9" s="116"/>
      <c r="I9" s="116"/>
      <c r="J9" s="106"/>
    </row>
    <row r="10" spans="1:10" ht="36.75" customHeight="1" x14ac:dyDescent="0.25">
      <c r="A10" s="152" t="s">
        <v>212</v>
      </c>
      <c r="B10" s="152"/>
      <c r="C10" s="152"/>
      <c r="D10" s="152"/>
      <c r="E10" s="152"/>
      <c r="F10" s="152"/>
      <c r="G10" s="152"/>
      <c r="H10" s="152"/>
      <c r="I10" s="152"/>
    </row>
    <row r="11" spans="1:10" ht="28.5" customHeight="1" x14ac:dyDescent="0.25">
      <c r="A11" s="149" t="s">
        <v>179</v>
      </c>
      <c r="B11" s="149"/>
      <c r="C11" s="149"/>
      <c r="D11" s="149"/>
      <c r="E11" s="149"/>
      <c r="F11" s="149"/>
      <c r="G11" s="149"/>
      <c r="H11" s="149"/>
      <c r="I11" s="149"/>
    </row>
    <row r="12" spans="1:10" ht="27.75" customHeight="1" x14ac:dyDescent="0.25">
      <c r="A12" s="150" t="s">
        <v>213</v>
      </c>
      <c r="B12" s="150"/>
      <c r="C12" s="150"/>
      <c r="D12" s="150"/>
      <c r="E12" s="150"/>
      <c r="F12" s="150"/>
      <c r="G12" s="150"/>
      <c r="H12" s="150"/>
      <c r="I12" s="150"/>
    </row>
    <row r="13" spans="1:10" x14ac:dyDescent="0.25">
      <c r="A13" s="190" t="s">
        <v>80</v>
      </c>
      <c r="B13" s="188" t="s">
        <v>81</v>
      </c>
      <c r="C13" s="186" t="s">
        <v>229</v>
      </c>
      <c r="D13" s="184" t="s">
        <v>171</v>
      </c>
      <c r="E13" s="184"/>
      <c r="F13" s="185"/>
      <c r="G13" s="184" t="s">
        <v>195</v>
      </c>
      <c r="H13" s="184"/>
      <c r="I13" s="185"/>
    </row>
    <row r="14" spans="1:10" ht="39.6" customHeight="1" x14ac:dyDescent="0.25">
      <c r="A14" s="191"/>
      <c r="B14" s="189"/>
      <c r="C14" s="187"/>
      <c r="D14" s="71" t="s">
        <v>227</v>
      </c>
      <c r="E14" s="58" t="s">
        <v>169</v>
      </c>
      <c r="F14" s="86" t="s">
        <v>170</v>
      </c>
      <c r="G14" s="71" t="s">
        <v>228</v>
      </c>
      <c r="H14" s="58" t="s">
        <v>197</v>
      </c>
      <c r="I14" s="86" t="s">
        <v>196</v>
      </c>
    </row>
    <row r="15" spans="1:10" ht="19.149999999999999" customHeight="1" x14ac:dyDescent="0.25">
      <c r="A15" s="168" t="s">
        <v>174</v>
      </c>
      <c r="B15" s="168"/>
      <c r="C15" s="168"/>
      <c r="D15" s="168"/>
      <c r="E15" s="168"/>
      <c r="F15" s="168"/>
      <c r="G15" s="168"/>
      <c r="H15" s="168"/>
      <c r="I15" s="168"/>
    </row>
    <row r="16" spans="1:10" ht="19.149999999999999" customHeight="1" thickBot="1" x14ac:dyDescent="0.3">
      <c r="A16" s="169" t="s">
        <v>168</v>
      </c>
      <c r="B16" s="170"/>
      <c r="C16" s="170"/>
      <c r="D16" s="170"/>
      <c r="E16" s="170"/>
      <c r="F16" s="170"/>
      <c r="G16" s="170"/>
      <c r="H16" s="170"/>
      <c r="I16" s="170"/>
    </row>
    <row r="17" spans="1:9" ht="15.75" thickBot="1" x14ac:dyDescent="0.3">
      <c r="A17" s="174" t="s">
        <v>82</v>
      </c>
      <c r="B17" s="38" t="s">
        <v>83</v>
      </c>
      <c r="C17" s="118">
        <f>1500*1.472/1.399</f>
        <v>1578.2701929949965</v>
      </c>
      <c r="D17" s="119">
        <f>C17*12%</f>
        <v>189.39242315939958</v>
      </c>
      <c r="E17" s="119">
        <f>C17*6%</f>
        <v>94.696211579699792</v>
      </c>
      <c r="F17" s="119">
        <f>C17*6%</f>
        <v>94.696211579699792</v>
      </c>
      <c r="G17" s="119">
        <f>C17+D17</f>
        <v>1767.6626161543961</v>
      </c>
      <c r="H17" s="119">
        <f>C17+D17+E17</f>
        <v>1862.3588277340959</v>
      </c>
      <c r="I17" s="120">
        <f>C17+D17+E17+F17</f>
        <v>1957.0550393137958</v>
      </c>
    </row>
    <row r="18" spans="1:9" ht="15.75" thickBot="1" x14ac:dyDescent="0.3">
      <c r="A18" s="175"/>
      <c r="B18" s="21" t="s">
        <v>84</v>
      </c>
      <c r="C18" s="117">
        <f>750*1.472/1.399</f>
        <v>789.13509649749824</v>
      </c>
      <c r="D18" s="119">
        <f>C18*12%</f>
        <v>94.696211579699792</v>
      </c>
      <c r="E18" s="121">
        <f t="shared" ref="E18:E19" si="0">C18*6%</f>
        <v>47.348105789849896</v>
      </c>
      <c r="F18" s="121">
        <f t="shared" ref="F18:F19" si="1">C18*6%</f>
        <v>47.348105789849896</v>
      </c>
      <c r="G18" s="121">
        <f t="shared" ref="G18:G19" si="2">C18+D18</f>
        <v>883.83130807719806</v>
      </c>
      <c r="H18" s="121">
        <f t="shared" ref="H18:H19" si="3">C18+D18+E18</f>
        <v>931.17941386704797</v>
      </c>
      <c r="I18" s="122">
        <f t="shared" ref="I18:I19" si="4">C18+D18+E18+F18</f>
        <v>978.52751965689788</v>
      </c>
    </row>
    <row r="19" spans="1:9" ht="15.75" thickBot="1" x14ac:dyDescent="0.3">
      <c r="A19" s="176"/>
      <c r="B19" s="39" t="s">
        <v>85</v>
      </c>
      <c r="C19" s="123">
        <f>450*1.472/1.399</f>
        <v>473.48105789849893</v>
      </c>
      <c r="D19" s="119">
        <f>C19*12%</f>
        <v>56.817726947819871</v>
      </c>
      <c r="E19" s="124">
        <f t="shared" si="0"/>
        <v>28.408863473909935</v>
      </c>
      <c r="F19" s="124">
        <f t="shared" si="1"/>
        <v>28.408863473909935</v>
      </c>
      <c r="G19" s="124">
        <f t="shared" si="2"/>
        <v>530.29878484631877</v>
      </c>
      <c r="H19" s="124">
        <f t="shared" si="3"/>
        <v>558.70764832022871</v>
      </c>
      <c r="I19" s="125">
        <f t="shared" si="4"/>
        <v>587.11651179413866</v>
      </c>
    </row>
    <row r="20" spans="1:9" ht="19.149999999999999" customHeight="1" thickBot="1" x14ac:dyDescent="0.3">
      <c r="A20" s="169" t="s">
        <v>167</v>
      </c>
      <c r="B20" s="170"/>
      <c r="C20" s="170"/>
      <c r="D20" s="170"/>
      <c r="E20" s="170"/>
      <c r="F20" s="170"/>
      <c r="G20" s="170"/>
      <c r="H20" s="170"/>
      <c r="I20" s="170"/>
    </row>
    <row r="21" spans="1:9" ht="15.75" thickBot="1" x14ac:dyDescent="0.3">
      <c r="A21" s="174" t="s">
        <v>82</v>
      </c>
      <c r="B21" s="38" t="s">
        <v>83</v>
      </c>
      <c r="C21" s="118">
        <f>1395*1.472/1.399</f>
        <v>1467.7912794853466</v>
      </c>
      <c r="D21" s="119">
        <f>C21*12%</f>
        <v>176.1349535382416</v>
      </c>
      <c r="E21" s="119">
        <f>C21*6%</f>
        <v>88.067476769120802</v>
      </c>
      <c r="F21" s="119">
        <f>C21*6%</f>
        <v>88.067476769120802</v>
      </c>
      <c r="G21" s="119">
        <f>C21+D21</f>
        <v>1643.9262330235883</v>
      </c>
      <c r="H21" s="119">
        <f>C21+D21+E21</f>
        <v>1731.9937097927091</v>
      </c>
      <c r="I21" s="120">
        <f>C21+D21+E21+F21</f>
        <v>1820.0611865618298</v>
      </c>
    </row>
    <row r="22" spans="1:9" ht="15.75" thickBot="1" x14ac:dyDescent="0.3">
      <c r="A22" s="175"/>
      <c r="B22" s="21" t="s">
        <v>84</v>
      </c>
      <c r="C22" s="117">
        <f>750*1.472/1.399</f>
        <v>789.13509649749824</v>
      </c>
      <c r="D22" s="119">
        <f>C22*12%</f>
        <v>94.696211579699792</v>
      </c>
      <c r="E22" s="121">
        <f t="shared" ref="E22:E23" si="5">C22*6%</f>
        <v>47.348105789849896</v>
      </c>
      <c r="F22" s="121">
        <f t="shared" ref="F22:F23" si="6">C22*6%</f>
        <v>47.348105789849896</v>
      </c>
      <c r="G22" s="121">
        <f t="shared" ref="G22:G23" si="7">C22+D22</f>
        <v>883.83130807719806</v>
      </c>
      <c r="H22" s="121">
        <f t="shared" ref="H22:H23" si="8">C22+D22+E22</f>
        <v>931.17941386704797</v>
      </c>
      <c r="I22" s="122">
        <f t="shared" ref="I22:I23" si="9">C22+D22+E22+F22</f>
        <v>978.52751965689788</v>
      </c>
    </row>
    <row r="23" spans="1:9" ht="15.75" thickBot="1" x14ac:dyDescent="0.3">
      <c r="A23" s="176"/>
      <c r="B23" s="39" t="s">
        <v>85</v>
      </c>
      <c r="C23" s="123">
        <f>450*1.472/1.399</f>
        <v>473.48105789849893</v>
      </c>
      <c r="D23" s="119">
        <f>C23*12%</f>
        <v>56.817726947819871</v>
      </c>
      <c r="E23" s="124">
        <f t="shared" si="5"/>
        <v>28.408863473909935</v>
      </c>
      <c r="F23" s="124">
        <f t="shared" si="6"/>
        <v>28.408863473909935</v>
      </c>
      <c r="G23" s="124">
        <f t="shared" si="7"/>
        <v>530.29878484631877</v>
      </c>
      <c r="H23" s="124">
        <f t="shared" si="8"/>
        <v>558.70764832022871</v>
      </c>
      <c r="I23" s="125">
        <f t="shared" si="9"/>
        <v>587.11651179413866</v>
      </c>
    </row>
    <row r="24" spans="1:9" ht="29.45" customHeight="1" x14ac:dyDescent="0.25">
      <c r="A24" s="183" t="s">
        <v>214</v>
      </c>
      <c r="B24" s="183"/>
      <c r="C24" s="183"/>
      <c r="D24" s="183"/>
      <c r="E24" s="183"/>
      <c r="F24" s="183"/>
      <c r="G24" s="85"/>
      <c r="H24" s="85"/>
      <c r="I24" s="85"/>
    </row>
    <row r="25" spans="1:9" ht="63.6" customHeight="1" x14ac:dyDescent="0.25">
      <c r="A25" s="77" t="s">
        <v>80</v>
      </c>
      <c r="B25" s="20" t="s">
        <v>81</v>
      </c>
      <c r="C25" s="115" t="s">
        <v>229</v>
      </c>
      <c r="D25" s="20" t="s">
        <v>175</v>
      </c>
      <c r="E25" s="20" t="s">
        <v>184</v>
      </c>
      <c r="F25" s="20" t="s">
        <v>176</v>
      </c>
      <c r="G25" s="85"/>
      <c r="H25" s="85"/>
      <c r="I25" s="85"/>
    </row>
    <row r="26" spans="1:9" ht="19.149999999999999" customHeight="1" x14ac:dyDescent="0.25">
      <c r="A26" s="150" t="s">
        <v>172</v>
      </c>
      <c r="B26" s="150"/>
      <c r="C26" s="150"/>
      <c r="D26" s="150"/>
      <c r="E26" s="150"/>
      <c r="F26" s="150"/>
    </row>
    <row r="27" spans="1:9" x14ac:dyDescent="0.25">
      <c r="A27" s="182" t="s">
        <v>82</v>
      </c>
      <c r="B27" s="21" t="s">
        <v>83</v>
      </c>
      <c r="C27" s="117">
        <f>1500*1.472/1.399</f>
        <v>1578.2701929949965</v>
      </c>
      <c r="D27" s="45"/>
      <c r="E27" s="104"/>
      <c r="F27" s="45">
        <f>D27*E27</f>
        <v>0</v>
      </c>
      <c r="G27" s="36"/>
      <c r="H27" s="84"/>
      <c r="I27" s="36"/>
    </row>
    <row r="28" spans="1:9" x14ac:dyDescent="0.25">
      <c r="A28" s="182"/>
      <c r="B28" s="21" t="s">
        <v>84</v>
      </c>
      <c r="C28" s="117">
        <f>750*1.472/1.399</f>
        <v>789.13509649749824</v>
      </c>
      <c r="D28" s="45"/>
      <c r="E28" s="104"/>
      <c r="F28" s="45">
        <f t="shared" ref="F28:F35" si="10">D28*E28</f>
        <v>0</v>
      </c>
      <c r="G28" s="36"/>
      <c r="H28" s="84"/>
      <c r="I28" s="36"/>
    </row>
    <row r="29" spans="1:9" x14ac:dyDescent="0.25">
      <c r="A29" s="182"/>
      <c r="B29" s="21" t="s">
        <v>85</v>
      </c>
      <c r="C29" s="117">
        <f>450*1.472/1.399</f>
        <v>473.48105789849893</v>
      </c>
      <c r="D29" s="45"/>
      <c r="E29" s="104"/>
      <c r="F29" s="45">
        <f t="shared" si="10"/>
        <v>0</v>
      </c>
      <c r="G29" s="36"/>
      <c r="H29" s="84"/>
      <c r="I29" s="36"/>
    </row>
    <row r="30" spans="1:9" x14ac:dyDescent="0.25">
      <c r="A30" s="177" t="s">
        <v>87</v>
      </c>
      <c r="B30" s="21" t="s">
        <v>83</v>
      </c>
      <c r="C30" s="117">
        <f>C27*1.15</f>
        <v>1815.0107219442459</v>
      </c>
      <c r="D30" s="45"/>
      <c r="E30" s="104"/>
      <c r="F30" s="45">
        <f t="shared" si="10"/>
        <v>0</v>
      </c>
      <c r="G30" s="36"/>
      <c r="H30" s="84"/>
      <c r="I30" s="36"/>
    </row>
    <row r="31" spans="1:9" x14ac:dyDescent="0.25">
      <c r="A31" s="177"/>
      <c r="B31" s="21" t="s">
        <v>84</v>
      </c>
      <c r="C31" s="117">
        <f>C28*1.15</f>
        <v>907.50536097212296</v>
      </c>
      <c r="D31" s="45"/>
      <c r="E31" s="104"/>
      <c r="F31" s="45">
        <f t="shared" si="10"/>
        <v>0</v>
      </c>
      <c r="G31" s="36"/>
      <c r="H31" s="84"/>
      <c r="I31" s="36"/>
    </row>
    <row r="32" spans="1:9" x14ac:dyDescent="0.25">
      <c r="A32" s="177"/>
      <c r="B32" s="21" t="s">
        <v>85</v>
      </c>
      <c r="C32" s="117">
        <f>C29*1.15</f>
        <v>544.50321658327368</v>
      </c>
      <c r="D32" s="45"/>
      <c r="E32" s="104"/>
      <c r="F32" s="45">
        <f t="shared" si="10"/>
        <v>0</v>
      </c>
      <c r="G32" s="36"/>
      <c r="H32" s="84"/>
      <c r="I32" s="36"/>
    </row>
    <row r="33" spans="1:9" x14ac:dyDescent="0.25">
      <c r="A33" s="177" t="s">
        <v>86</v>
      </c>
      <c r="B33" s="21" t="s">
        <v>83</v>
      </c>
      <c r="C33" s="117">
        <f>C27*1.3</f>
        <v>2051.7512508934956</v>
      </c>
      <c r="D33" s="45"/>
      <c r="E33" s="104"/>
      <c r="F33" s="45">
        <f t="shared" si="10"/>
        <v>0</v>
      </c>
      <c r="G33" s="36"/>
      <c r="H33" s="84"/>
      <c r="I33" s="36"/>
    </row>
    <row r="34" spans="1:9" x14ac:dyDescent="0.25">
      <c r="A34" s="177"/>
      <c r="B34" s="21" t="s">
        <v>84</v>
      </c>
      <c r="C34" s="117">
        <f>C28*1.3</f>
        <v>1025.8756254467478</v>
      </c>
      <c r="D34" s="45"/>
      <c r="E34" s="104"/>
      <c r="F34" s="45">
        <f t="shared" si="10"/>
        <v>0</v>
      </c>
      <c r="G34" s="36"/>
      <c r="H34" s="84"/>
      <c r="I34" s="36"/>
    </row>
    <row r="35" spans="1:9" x14ac:dyDescent="0.25">
      <c r="A35" s="177"/>
      <c r="B35" s="21" t="s">
        <v>85</v>
      </c>
      <c r="C35" s="117">
        <f>C29*1.3</f>
        <v>615.52537526804861</v>
      </c>
      <c r="D35" s="45"/>
      <c r="E35" s="104"/>
      <c r="F35" s="45">
        <f t="shared" si="10"/>
        <v>0</v>
      </c>
      <c r="G35" s="36"/>
      <c r="H35" s="84"/>
      <c r="I35" s="36"/>
    </row>
    <row r="36" spans="1:9" ht="19.149999999999999" customHeight="1" thickBot="1" x14ac:dyDescent="0.3">
      <c r="A36" s="150" t="s">
        <v>173</v>
      </c>
      <c r="B36" s="150"/>
      <c r="C36" s="150"/>
      <c r="D36" s="150"/>
      <c r="E36" s="150"/>
      <c r="F36" s="150"/>
    </row>
    <row r="37" spans="1:9" x14ac:dyDescent="0.25">
      <c r="A37" s="182" t="s">
        <v>82</v>
      </c>
      <c r="B37" s="21" t="s">
        <v>83</v>
      </c>
      <c r="C37" s="118">
        <f>1395*1.472/1.399</f>
        <v>1467.7912794853466</v>
      </c>
      <c r="D37" s="45"/>
      <c r="E37" s="105"/>
      <c r="F37" s="45">
        <f>D37*E37</f>
        <v>0</v>
      </c>
      <c r="G37" s="36"/>
      <c r="H37" s="84"/>
      <c r="I37" s="36"/>
    </row>
    <row r="38" spans="1:9" x14ac:dyDescent="0.25">
      <c r="A38" s="182"/>
      <c r="B38" s="21" t="s">
        <v>84</v>
      </c>
      <c r="C38" s="117">
        <f>750*1.472/1.399</f>
        <v>789.13509649749824</v>
      </c>
      <c r="D38" s="45"/>
      <c r="E38" s="105"/>
      <c r="F38" s="45">
        <f t="shared" ref="F38:F42" si="11">D38*E38</f>
        <v>0</v>
      </c>
      <c r="G38" s="36"/>
      <c r="H38" s="84"/>
      <c r="I38" s="36"/>
    </row>
    <row r="39" spans="1:9" ht="15.75" thickBot="1" x14ac:dyDescent="0.3">
      <c r="A39" s="182"/>
      <c r="B39" s="21" t="s">
        <v>85</v>
      </c>
      <c r="C39" s="123">
        <f>450*1.472/1.399</f>
        <v>473.48105789849893</v>
      </c>
      <c r="D39" s="45"/>
      <c r="E39" s="105"/>
      <c r="F39" s="45">
        <f t="shared" si="11"/>
        <v>0</v>
      </c>
      <c r="G39" s="36"/>
      <c r="H39" s="84"/>
      <c r="I39" s="36"/>
    </row>
    <row r="40" spans="1:9" x14ac:dyDescent="0.25">
      <c r="A40" s="177" t="s">
        <v>87</v>
      </c>
      <c r="B40" s="21" t="s">
        <v>83</v>
      </c>
      <c r="C40" s="117">
        <f>C37*1.15</f>
        <v>1687.9599714081485</v>
      </c>
      <c r="D40" s="45"/>
      <c r="E40" s="105"/>
      <c r="F40" s="45">
        <f t="shared" si="11"/>
        <v>0</v>
      </c>
      <c r="G40" s="36"/>
      <c r="H40" s="84"/>
      <c r="I40" s="36"/>
    </row>
    <row r="41" spans="1:9" x14ac:dyDescent="0.25">
      <c r="A41" s="177"/>
      <c r="B41" s="21" t="s">
        <v>84</v>
      </c>
      <c r="C41" s="117">
        <f>C38*1.15</f>
        <v>907.50536097212296</v>
      </c>
      <c r="D41" s="45"/>
      <c r="E41" s="105"/>
      <c r="F41" s="45">
        <f t="shared" si="11"/>
        <v>0</v>
      </c>
      <c r="G41" s="36"/>
      <c r="H41" s="84"/>
      <c r="I41" s="36"/>
    </row>
    <row r="42" spans="1:9" x14ac:dyDescent="0.25">
      <c r="A42" s="177"/>
      <c r="B42" s="21" t="s">
        <v>85</v>
      </c>
      <c r="C42" s="117">
        <f>C39*1.15</f>
        <v>544.50321658327368</v>
      </c>
      <c r="D42" s="45"/>
      <c r="E42" s="105"/>
      <c r="F42" s="45">
        <f t="shared" si="11"/>
        <v>0</v>
      </c>
      <c r="G42" s="36"/>
      <c r="H42" s="84"/>
      <c r="I42" s="36"/>
    </row>
    <row r="43" spans="1:9" x14ac:dyDescent="0.25">
      <c r="A43" s="178" t="s">
        <v>86</v>
      </c>
      <c r="B43" s="87" t="s">
        <v>83</v>
      </c>
      <c r="C43" s="88" t="s">
        <v>45</v>
      </c>
      <c r="D43" s="88" t="s">
        <v>45</v>
      </c>
      <c r="E43" s="88" t="s">
        <v>45</v>
      </c>
      <c r="F43" s="89" t="s">
        <v>45</v>
      </c>
      <c r="G43" s="90"/>
      <c r="H43" s="90"/>
      <c r="I43" s="90"/>
    </row>
    <row r="44" spans="1:9" x14ac:dyDescent="0.25">
      <c r="A44" s="179"/>
      <c r="B44" s="21" t="s">
        <v>84</v>
      </c>
      <c r="C44" s="22" t="s">
        <v>45</v>
      </c>
      <c r="D44" s="22" t="s">
        <v>45</v>
      </c>
      <c r="E44" s="22" t="s">
        <v>45</v>
      </c>
      <c r="F44" s="82" t="s">
        <v>45</v>
      </c>
      <c r="G44" s="90"/>
      <c r="H44" s="90"/>
      <c r="I44" s="90"/>
    </row>
    <row r="45" spans="1:9" ht="15.75" thickBot="1" x14ac:dyDescent="0.3">
      <c r="A45" s="180"/>
      <c r="B45" s="39" t="s">
        <v>85</v>
      </c>
      <c r="C45" s="76" t="s">
        <v>45</v>
      </c>
      <c r="D45" s="76" t="s">
        <v>45</v>
      </c>
      <c r="E45" s="76" t="s">
        <v>45</v>
      </c>
      <c r="F45" s="83" t="s">
        <v>45</v>
      </c>
      <c r="G45" s="90"/>
      <c r="H45" s="90"/>
      <c r="I45" s="90"/>
    </row>
    <row r="46" spans="1:9" ht="31.15" customHeight="1" x14ac:dyDescent="0.25">
      <c r="A46" s="78" t="s">
        <v>183</v>
      </c>
      <c r="B46" s="181" t="s">
        <v>210</v>
      </c>
      <c r="C46" s="181"/>
      <c r="D46" s="181"/>
      <c r="E46" s="181"/>
      <c r="F46" s="181"/>
      <c r="G46" s="90"/>
      <c r="H46" s="90"/>
      <c r="I46" s="90"/>
    </row>
    <row r="47" spans="1:9" ht="39.75" customHeight="1" x14ac:dyDescent="0.25">
      <c r="A47" s="168" t="s">
        <v>215</v>
      </c>
      <c r="B47" s="168"/>
      <c r="C47" s="168"/>
      <c r="D47" s="168"/>
      <c r="E47" s="168"/>
      <c r="F47" s="168"/>
    </row>
    <row r="48" spans="1:9" ht="59.45" customHeight="1" x14ac:dyDescent="0.25">
      <c r="A48" s="172" t="s">
        <v>94</v>
      </c>
      <c r="B48" s="173"/>
      <c r="C48" s="154" t="s">
        <v>177</v>
      </c>
      <c r="D48" s="154"/>
      <c r="E48" s="154"/>
      <c r="F48" s="163"/>
    </row>
    <row r="49" spans="1:6" ht="61.5" customHeight="1" x14ac:dyDescent="0.25">
      <c r="A49" s="172"/>
      <c r="B49" s="173"/>
      <c r="C49" s="154" t="s">
        <v>178</v>
      </c>
      <c r="D49" s="154"/>
      <c r="E49" s="154"/>
      <c r="F49" s="163"/>
    </row>
    <row r="50" spans="1:6" ht="25.5" customHeight="1" x14ac:dyDescent="0.25">
      <c r="A50" s="158" t="s">
        <v>216</v>
      </c>
      <c r="B50" s="159"/>
      <c r="C50" s="159"/>
      <c r="D50" s="159"/>
      <c r="E50" s="159"/>
      <c r="F50" s="160"/>
    </row>
    <row r="51" spans="1:6" ht="26.45" customHeight="1" x14ac:dyDescent="0.25">
      <c r="A51" s="167" t="s">
        <v>80</v>
      </c>
      <c r="B51" s="165"/>
      <c r="C51" s="165" t="s">
        <v>88</v>
      </c>
      <c r="D51" s="165"/>
      <c r="E51" s="165"/>
      <c r="F51" s="166"/>
    </row>
    <row r="52" spans="1:6" x14ac:dyDescent="0.25">
      <c r="A52" s="171" t="s">
        <v>89</v>
      </c>
      <c r="B52" s="161"/>
      <c r="C52" s="161" t="s">
        <v>90</v>
      </c>
      <c r="D52" s="161"/>
      <c r="E52" s="161"/>
      <c r="F52" s="162"/>
    </row>
    <row r="53" spans="1:6" ht="14.45" customHeight="1" x14ac:dyDescent="0.25">
      <c r="A53" s="171" t="s">
        <v>92</v>
      </c>
      <c r="B53" s="161"/>
      <c r="C53" s="154" t="s">
        <v>91</v>
      </c>
      <c r="D53" s="154"/>
      <c r="E53" s="154"/>
      <c r="F53" s="163"/>
    </row>
    <row r="54" spans="1:6" ht="15.75" thickBot="1" x14ac:dyDescent="0.3">
      <c r="A54" s="156" t="s">
        <v>113</v>
      </c>
      <c r="B54" s="157"/>
      <c r="C54" s="157" t="s">
        <v>93</v>
      </c>
      <c r="D54" s="157"/>
      <c r="E54" s="157"/>
      <c r="F54" s="164"/>
    </row>
    <row r="56" spans="1:6" x14ac:dyDescent="0.25">
      <c r="A56" s="155" t="s">
        <v>198</v>
      </c>
      <c r="B56" s="155"/>
      <c r="C56" s="155"/>
      <c r="D56" s="155"/>
      <c r="E56" s="155"/>
      <c r="F56" s="155"/>
    </row>
    <row r="57" spans="1:6" ht="31.15" customHeight="1" x14ac:dyDescent="0.25">
      <c r="A57" s="154" t="s">
        <v>219</v>
      </c>
      <c r="B57" s="154"/>
      <c r="C57" s="154"/>
      <c r="D57" s="154"/>
      <c r="E57" s="154"/>
      <c r="F57" s="154"/>
    </row>
    <row r="58" spans="1:6" ht="33" customHeight="1" x14ac:dyDescent="0.25">
      <c r="A58" s="153" t="s">
        <v>217</v>
      </c>
      <c r="B58" s="153"/>
      <c r="C58" s="153"/>
      <c r="D58" s="153"/>
      <c r="E58" s="153"/>
      <c r="F58" s="153"/>
    </row>
    <row r="59" spans="1:6" ht="63.75" customHeight="1" x14ac:dyDescent="0.25">
      <c r="A59" s="153" t="s">
        <v>218</v>
      </c>
      <c r="B59" s="153"/>
      <c r="C59" s="153"/>
      <c r="D59" s="153"/>
      <c r="E59" s="153"/>
      <c r="F59" s="153"/>
    </row>
    <row r="60" spans="1:6" ht="39" customHeight="1" x14ac:dyDescent="0.25">
      <c r="A60" s="153" t="s">
        <v>220</v>
      </c>
      <c r="B60" s="153"/>
      <c r="C60" s="153"/>
      <c r="D60" s="153"/>
      <c r="E60" s="153"/>
      <c r="F60" s="153"/>
    </row>
  </sheetData>
  <mergeCells count="45">
    <mergeCell ref="D13:F13"/>
    <mergeCell ref="C13:C14"/>
    <mergeCell ref="B13:B14"/>
    <mergeCell ref="A13:A14"/>
    <mergeCell ref="G13:I13"/>
    <mergeCell ref="A30:A32"/>
    <mergeCell ref="A33:A35"/>
    <mergeCell ref="A36:F36"/>
    <mergeCell ref="A24:F24"/>
    <mergeCell ref="A37:A39"/>
    <mergeCell ref="A15:I15"/>
    <mergeCell ref="A16:I16"/>
    <mergeCell ref="A20:I20"/>
    <mergeCell ref="A52:B52"/>
    <mergeCell ref="A53:B53"/>
    <mergeCell ref="A48:B49"/>
    <mergeCell ref="A17:A19"/>
    <mergeCell ref="C48:F48"/>
    <mergeCell ref="A40:A42"/>
    <mergeCell ref="A43:A45"/>
    <mergeCell ref="A47:F47"/>
    <mergeCell ref="A21:A23"/>
    <mergeCell ref="B46:F46"/>
    <mergeCell ref="C49:F49"/>
    <mergeCell ref="A26:F26"/>
    <mergeCell ref="A27:A29"/>
    <mergeCell ref="A54:B54"/>
    <mergeCell ref="A50:F50"/>
    <mergeCell ref="C52:F52"/>
    <mergeCell ref="C53:F53"/>
    <mergeCell ref="C54:F54"/>
    <mergeCell ref="C51:F51"/>
    <mergeCell ref="A51:B51"/>
    <mergeCell ref="A59:F59"/>
    <mergeCell ref="A57:F57"/>
    <mergeCell ref="A60:F60"/>
    <mergeCell ref="A56:F56"/>
    <mergeCell ref="A58:F58"/>
    <mergeCell ref="A11:I11"/>
    <mergeCell ref="A12:I12"/>
    <mergeCell ref="A5:I5"/>
    <mergeCell ref="A6:I6"/>
    <mergeCell ref="A7:I7"/>
    <mergeCell ref="A8:I8"/>
    <mergeCell ref="A10:I10"/>
  </mergeCells>
  <pageMargins left="0.48" right="0.52" top="0.74803149606299213" bottom="0.74803149606299213" header="0.31496062992125984" footer="0.31496062992125984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K71"/>
  <sheetViews>
    <sheetView topLeftCell="A59" zoomScale="115" zoomScaleNormal="115" workbookViewId="0">
      <selection activeCell="A8" sqref="A8:J8"/>
    </sheetView>
  </sheetViews>
  <sheetFormatPr defaultColWidth="9.140625" defaultRowHeight="15" x14ac:dyDescent="0.25"/>
  <cols>
    <col min="1" max="1" width="9.28515625" style="17" customWidth="1"/>
    <col min="2" max="2" width="52.85546875" style="17" customWidth="1"/>
    <col min="3" max="3" width="9" style="113" customWidth="1"/>
    <col min="4" max="4" width="10.7109375" style="43" customWidth="1"/>
    <col min="5" max="5" width="10.7109375" style="17" customWidth="1"/>
    <col min="6" max="6" width="10.7109375" style="36" customWidth="1"/>
    <col min="7" max="8" width="10.7109375" style="17" customWidth="1"/>
    <col min="9" max="9" width="16" style="17" bestFit="1" customWidth="1"/>
    <col min="10" max="10" width="16" style="17" customWidth="1"/>
    <col min="11" max="11" width="33.5703125" style="17" customWidth="1"/>
    <col min="12" max="16384" width="9.140625" style="17"/>
  </cols>
  <sheetData>
    <row r="5" spans="1:11" s="24" customFormat="1" ht="26.25" customHeight="1" x14ac:dyDescent="0.25">
      <c r="A5" s="134" t="s">
        <v>98</v>
      </c>
      <c r="B5" s="134"/>
      <c r="C5" s="134"/>
      <c r="D5" s="134"/>
      <c r="E5" s="134"/>
      <c r="F5" s="134"/>
      <c r="G5" s="134"/>
      <c r="H5" s="134"/>
      <c r="I5" s="134"/>
      <c r="J5" s="134"/>
    </row>
    <row r="6" spans="1:11" s="24" customFormat="1" ht="50.25" customHeight="1" x14ac:dyDescent="0.25">
      <c r="A6" s="151" t="s">
        <v>99</v>
      </c>
      <c r="B6" s="151"/>
      <c r="C6" s="151"/>
      <c r="D6" s="151"/>
      <c r="E6" s="151"/>
      <c r="F6" s="151"/>
      <c r="G6" s="151"/>
      <c r="H6" s="151"/>
      <c r="I6" s="151"/>
      <c r="J6" s="151"/>
    </row>
    <row r="7" spans="1:11" s="24" customFormat="1" ht="27.75" customHeight="1" x14ac:dyDescent="0.25">
      <c r="A7" s="136" t="s">
        <v>230</v>
      </c>
      <c r="B7" s="136"/>
      <c r="C7" s="136"/>
      <c r="D7" s="136"/>
      <c r="E7" s="136"/>
      <c r="F7" s="136"/>
      <c r="G7" s="136"/>
      <c r="H7" s="136"/>
      <c r="I7" s="136"/>
      <c r="J7" s="136"/>
      <c r="K7" s="106"/>
    </row>
    <row r="8" spans="1:11" s="24" customFormat="1" ht="27" customHeight="1" x14ac:dyDescent="0.25">
      <c r="A8" s="136" t="s">
        <v>232</v>
      </c>
      <c r="B8" s="136"/>
      <c r="C8" s="136"/>
      <c r="D8" s="136"/>
      <c r="E8" s="136"/>
      <c r="F8" s="136"/>
      <c r="G8" s="136"/>
      <c r="H8" s="136"/>
      <c r="I8" s="136"/>
      <c r="J8" s="136"/>
      <c r="K8" s="106"/>
    </row>
    <row r="9" spans="1:11" s="25" customFormat="1" ht="13.5" thickBot="1" x14ac:dyDescent="0.3">
      <c r="A9" s="194"/>
      <c r="B9" s="194"/>
      <c r="C9" s="194"/>
      <c r="D9" s="194"/>
      <c r="E9" s="194"/>
      <c r="F9" s="194"/>
      <c r="G9" s="194"/>
      <c r="H9" s="194"/>
      <c r="I9" s="194"/>
      <c r="J9" s="107"/>
    </row>
    <row r="10" spans="1:11" s="25" customFormat="1" ht="15" customHeight="1" x14ac:dyDescent="0.25">
      <c r="A10" s="195" t="s">
        <v>100</v>
      </c>
      <c r="B10" s="196"/>
      <c r="C10" s="196"/>
      <c r="D10" s="196"/>
      <c r="E10" s="196"/>
      <c r="F10" s="196"/>
      <c r="G10" s="196"/>
      <c r="H10" s="196"/>
      <c r="I10" s="196"/>
      <c r="J10" s="197"/>
    </row>
    <row r="11" spans="1:11" s="25" customFormat="1" ht="12.75" customHeight="1" x14ac:dyDescent="0.25">
      <c r="A11" s="192" t="s">
        <v>101</v>
      </c>
      <c r="B11" s="193"/>
      <c r="C11" s="198"/>
      <c r="D11" s="198"/>
      <c r="E11" s="198"/>
      <c r="F11" s="198"/>
      <c r="G11" s="198"/>
      <c r="H11" s="198"/>
      <c r="I11" s="198"/>
      <c r="J11" s="199"/>
    </row>
    <row r="12" spans="1:11" s="25" customFormat="1" ht="17.25" customHeight="1" x14ac:dyDescent="0.25">
      <c r="A12" s="192" t="s">
        <v>95</v>
      </c>
      <c r="B12" s="193"/>
      <c r="C12" s="198"/>
      <c r="D12" s="198"/>
      <c r="E12" s="198"/>
      <c r="F12" s="198"/>
      <c r="G12" s="198"/>
      <c r="H12" s="198"/>
      <c r="I12" s="198"/>
      <c r="J12" s="199"/>
    </row>
    <row r="13" spans="1:11" s="25" customFormat="1" ht="19.5" customHeight="1" x14ac:dyDescent="0.25">
      <c r="A13" s="192" t="s">
        <v>96</v>
      </c>
      <c r="B13" s="193"/>
      <c r="C13" s="198"/>
      <c r="D13" s="198"/>
      <c r="E13" s="198"/>
      <c r="F13" s="198"/>
      <c r="G13" s="198"/>
      <c r="H13" s="198"/>
      <c r="I13" s="198"/>
      <c r="J13" s="199"/>
    </row>
    <row r="14" spans="1:11" s="25" customFormat="1" ht="20.25" customHeight="1" thickBot="1" x14ac:dyDescent="0.3">
      <c r="A14" s="201" t="s">
        <v>97</v>
      </c>
      <c r="B14" s="202"/>
      <c r="C14" s="204"/>
      <c r="D14" s="204"/>
      <c r="E14" s="204"/>
      <c r="F14" s="204"/>
      <c r="G14" s="204"/>
      <c r="H14" s="204"/>
      <c r="I14" s="204"/>
      <c r="J14" s="205"/>
    </row>
    <row r="15" spans="1:11" s="25" customFormat="1" ht="20.25" customHeight="1" x14ac:dyDescent="0.25">
      <c r="A15" s="27"/>
      <c r="B15" s="27"/>
      <c r="C15" s="28"/>
      <c r="D15" s="28"/>
      <c r="E15" s="27"/>
      <c r="F15" s="33"/>
      <c r="G15" s="27"/>
      <c r="H15" s="27"/>
      <c r="I15" s="28"/>
      <c r="J15" s="28"/>
    </row>
    <row r="16" spans="1:11" ht="30" customHeight="1" x14ac:dyDescent="0.25">
      <c r="A16" s="203" t="s">
        <v>199</v>
      </c>
      <c r="B16" s="203"/>
      <c r="C16" s="203"/>
      <c r="D16" s="203"/>
      <c r="E16" s="203"/>
      <c r="F16" s="203"/>
      <c r="G16" s="203"/>
      <c r="H16" s="203"/>
      <c r="I16" s="203"/>
      <c r="J16" s="203"/>
      <c r="K16" s="114"/>
    </row>
    <row r="17" spans="1:11" ht="45.75" customHeight="1" x14ac:dyDescent="0.25">
      <c r="A17" s="9" t="s">
        <v>77</v>
      </c>
      <c r="B17" s="9" t="s">
        <v>205</v>
      </c>
      <c r="C17" s="20" t="s">
        <v>102</v>
      </c>
      <c r="D17" s="9" t="s">
        <v>127</v>
      </c>
      <c r="E17" s="9" t="s">
        <v>103</v>
      </c>
      <c r="F17" s="34" t="s">
        <v>128</v>
      </c>
      <c r="G17" s="9" t="s">
        <v>104</v>
      </c>
      <c r="H17" s="9" t="s">
        <v>134</v>
      </c>
      <c r="I17" s="9" t="s">
        <v>156</v>
      </c>
      <c r="J17" s="9" t="s">
        <v>211</v>
      </c>
      <c r="K17" s="9" t="s">
        <v>138</v>
      </c>
    </row>
    <row r="18" spans="1:11" ht="27.6" customHeight="1" x14ac:dyDescent="0.25">
      <c r="A18" s="18" t="s">
        <v>23</v>
      </c>
      <c r="B18" s="30" t="s">
        <v>105</v>
      </c>
      <c r="C18" s="108"/>
      <c r="D18" s="29"/>
      <c r="E18" s="30"/>
      <c r="F18" s="35">
        <f>SUM(F19:F31)</f>
        <v>0</v>
      </c>
      <c r="G18" s="35">
        <f t="shared" ref="G18:I18" si="0">SUM(G19:G31)</f>
        <v>0</v>
      </c>
      <c r="H18" s="35">
        <f t="shared" si="0"/>
        <v>0</v>
      </c>
      <c r="I18" s="35">
        <f t="shared" si="0"/>
        <v>0</v>
      </c>
      <c r="J18" s="35"/>
      <c r="K18" s="41"/>
    </row>
    <row r="19" spans="1:11" ht="21" customHeight="1" x14ac:dyDescent="0.25">
      <c r="A19" s="42">
        <v>1</v>
      </c>
      <c r="B19" s="11" t="s">
        <v>188</v>
      </c>
      <c r="C19" s="109" t="s">
        <v>129</v>
      </c>
      <c r="D19" s="40"/>
      <c r="E19" s="60"/>
      <c r="F19" s="12">
        <f t="shared" ref="F19" si="1">D19*E19</f>
        <v>0</v>
      </c>
      <c r="G19" s="12">
        <f t="shared" ref="G19" si="2">F19*0.24</f>
        <v>0</v>
      </c>
      <c r="H19" s="45">
        <f>F19+G19</f>
        <v>0</v>
      </c>
      <c r="I19" s="41"/>
      <c r="J19" s="41"/>
      <c r="K19" s="206" t="s">
        <v>201</v>
      </c>
    </row>
    <row r="20" spans="1:11" ht="18.600000000000001" customHeight="1" x14ac:dyDescent="0.25">
      <c r="A20" s="10">
        <v>2</v>
      </c>
      <c r="B20" s="11" t="s">
        <v>189</v>
      </c>
      <c r="C20" s="109" t="s">
        <v>129</v>
      </c>
      <c r="D20" s="44"/>
      <c r="E20" s="61"/>
      <c r="F20" s="12">
        <f t="shared" ref="F20:F21" si="3">D20*E20</f>
        <v>0</v>
      </c>
      <c r="G20" s="12">
        <f t="shared" ref="G20:G21" si="4">F20*0.24</f>
        <v>0</v>
      </c>
      <c r="H20" s="45">
        <f t="shared" ref="H20:H48" si="5">F20+G20</f>
        <v>0</v>
      </c>
      <c r="I20" s="41"/>
      <c r="J20" s="41"/>
      <c r="K20" s="207"/>
    </row>
    <row r="21" spans="1:11" ht="18.600000000000001" customHeight="1" x14ac:dyDescent="0.25">
      <c r="A21" s="10">
        <v>3</v>
      </c>
      <c r="B21" s="11" t="s">
        <v>190</v>
      </c>
      <c r="C21" s="109" t="s">
        <v>129</v>
      </c>
      <c r="D21" s="44"/>
      <c r="E21" s="62"/>
      <c r="F21" s="12">
        <f t="shared" si="3"/>
        <v>0</v>
      </c>
      <c r="G21" s="12">
        <f t="shared" si="4"/>
        <v>0</v>
      </c>
      <c r="H21" s="45">
        <f t="shared" si="5"/>
        <v>0</v>
      </c>
      <c r="I21" s="41"/>
      <c r="J21" s="41"/>
      <c r="K21" s="207"/>
    </row>
    <row r="22" spans="1:11" ht="18.600000000000001" customHeight="1" x14ac:dyDescent="0.25">
      <c r="A22" s="42">
        <v>4</v>
      </c>
      <c r="B22" s="11" t="s">
        <v>185</v>
      </c>
      <c r="C22" s="109" t="s">
        <v>129</v>
      </c>
      <c r="D22" s="44"/>
      <c r="E22" s="62"/>
      <c r="F22" s="12">
        <f t="shared" ref="F22:F31" si="6">D22*E22</f>
        <v>0</v>
      </c>
      <c r="G22" s="12">
        <f t="shared" ref="G22:G31" si="7">F22*0.24</f>
        <v>0</v>
      </c>
      <c r="H22" s="45">
        <f t="shared" ref="H22:H31" si="8">F22+G22</f>
        <v>0</v>
      </c>
      <c r="I22" s="41"/>
      <c r="J22" s="41"/>
      <c r="K22" s="207"/>
    </row>
    <row r="23" spans="1:11" ht="18.600000000000001" customHeight="1" x14ac:dyDescent="0.25">
      <c r="A23" s="10">
        <v>5</v>
      </c>
      <c r="B23" s="11" t="s">
        <v>186</v>
      </c>
      <c r="C23" s="109" t="s">
        <v>129</v>
      </c>
      <c r="D23" s="44"/>
      <c r="E23" s="62"/>
      <c r="F23" s="12">
        <f t="shared" si="6"/>
        <v>0</v>
      </c>
      <c r="G23" s="12">
        <f t="shared" si="7"/>
        <v>0</v>
      </c>
      <c r="H23" s="45">
        <f t="shared" si="8"/>
        <v>0</v>
      </c>
      <c r="I23" s="41"/>
      <c r="J23" s="41"/>
      <c r="K23" s="207"/>
    </row>
    <row r="24" spans="1:11" ht="18.600000000000001" customHeight="1" x14ac:dyDescent="0.25">
      <c r="A24" s="10">
        <v>6</v>
      </c>
      <c r="B24" s="11" t="s">
        <v>187</v>
      </c>
      <c r="C24" s="109" t="s">
        <v>129</v>
      </c>
      <c r="D24" s="44"/>
      <c r="E24" s="62"/>
      <c r="F24" s="12">
        <f t="shared" si="6"/>
        <v>0</v>
      </c>
      <c r="G24" s="12">
        <f t="shared" si="7"/>
        <v>0</v>
      </c>
      <c r="H24" s="45">
        <f t="shared" si="8"/>
        <v>0</v>
      </c>
      <c r="I24" s="41"/>
      <c r="J24" s="41"/>
      <c r="K24" s="208"/>
    </row>
    <row r="25" spans="1:11" ht="18.600000000000001" customHeight="1" x14ac:dyDescent="0.25">
      <c r="A25" s="42">
        <v>7</v>
      </c>
      <c r="B25" s="11" t="s">
        <v>191</v>
      </c>
      <c r="C25" s="109"/>
      <c r="D25" s="44"/>
      <c r="E25" s="62"/>
      <c r="F25" s="12">
        <f t="shared" si="6"/>
        <v>0</v>
      </c>
      <c r="G25" s="12">
        <f t="shared" si="7"/>
        <v>0</v>
      </c>
      <c r="H25" s="45">
        <f t="shared" si="8"/>
        <v>0</v>
      </c>
      <c r="I25" s="41"/>
      <c r="J25" s="41"/>
      <c r="K25" s="63" t="s">
        <v>140</v>
      </c>
    </row>
    <row r="26" spans="1:11" ht="18.600000000000001" customHeight="1" x14ac:dyDescent="0.25">
      <c r="A26" s="10">
        <v>8</v>
      </c>
      <c r="B26" s="11" t="s">
        <v>193</v>
      </c>
      <c r="C26" s="109"/>
      <c r="D26" s="44"/>
      <c r="E26" s="62"/>
      <c r="F26" s="12">
        <f t="shared" si="6"/>
        <v>0</v>
      </c>
      <c r="G26" s="12">
        <f t="shared" si="7"/>
        <v>0</v>
      </c>
      <c r="H26" s="45">
        <f t="shared" si="8"/>
        <v>0</v>
      </c>
      <c r="I26" s="41"/>
      <c r="J26" s="41"/>
      <c r="K26" s="63" t="s">
        <v>140</v>
      </c>
    </row>
    <row r="27" spans="1:11" ht="18.600000000000001" customHeight="1" x14ac:dyDescent="0.25">
      <c r="A27" s="10">
        <v>9</v>
      </c>
      <c r="B27" s="11" t="s">
        <v>192</v>
      </c>
      <c r="C27" s="109"/>
      <c r="D27" s="44"/>
      <c r="E27" s="62"/>
      <c r="F27" s="12">
        <f t="shared" si="6"/>
        <v>0</v>
      </c>
      <c r="G27" s="12">
        <f t="shared" si="7"/>
        <v>0</v>
      </c>
      <c r="H27" s="45">
        <f t="shared" si="8"/>
        <v>0</v>
      </c>
      <c r="I27" s="41"/>
      <c r="J27" s="41"/>
      <c r="K27" s="63" t="s">
        <v>140</v>
      </c>
    </row>
    <row r="28" spans="1:11" ht="18.600000000000001" customHeight="1" x14ac:dyDescent="0.25">
      <c r="A28" s="42">
        <v>10</v>
      </c>
      <c r="B28" s="11" t="s">
        <v>194</v>
      </c>
      <c r="C28" s="109"/>
      <c r="D28" s="44"/>
      <c r="E28" s="62"/>
      <c r="F28" s="12">
        <f t="shared" si="6"/>
        <v>0</v>
      </c>
      <c r="G28" s="12">
        <f t="shared" si="7"/>
        <v>0</v>
      </c>
      <c r="H28" s="45">
        <f t="shared" si="8"/>
        <v>0</v>
      </c>
      <c r="I28" s="41"/>
      <c r="J28" s="41"/>
      <c r="K28" s="63" t="s">
        <v>140</v>
      </c>
    </row>
    <row r="29" spans="1:11" ht="18.600000000000001" customHeight="1" x14ac:dyDescent="0.25">
      <c r="A29" s="10">
        <v>11</v>
      </c>
      <c r="B29" s="11" t="s">
        <v>194</v>
      </c>
      <c r="C29" s="109"/>
      <c r="D29" s="44"/>
      <c r="E29" s="62"/>
      <c r="F29" s="12">
        <f t="shared" si="6"/>
        <v>0</v>
      </c>
      <c r="G29" s="12">
        <f t="shared" si="7"/>
        <v>0</v>
      </c>
      <c r="H29" s="45">
        <f t="shared" si="8"/>
        <v>0</v>
      </c>
      <c r="I29" s="41"/>
      <c r="J29" s="41"/>
      <c r="K29" s="63" t="s">
        <v>140</v>
      </c>
    </row>
    <row r="30" spans="1:11" ht="39.75" customHeight="1" x14ac:dyDescent="0.25">
      <c r="A30" s="10">
        <v>12</v>
      </c>
      <c r="B30" s="11" t="s">
        <v>130</v>
      </c>
      <c r="C30" s="110" t="s">
        <v>133</v>
      </c>
      <c r="D30" s="44"/>
      <c r="E30" s="48"/>
      <c r="F30" s="12">
        <f t="shared" si="6"/>
        <v>0</v>
      </c>
      <c r="G30" s="12">
        <f t="shared" si="7"/>
        <v>0</v>
      </c>
      <c r="H30" s="45">
        <f t="shared" si="8"/>
        <v>0</v>
      </c>
      <c r="I30" s="41"/>
      <c r="J30" s="41"/>
      <c r="K30" s="64" t="s">
        <v>160</v>
      </c>
    </row>
    <row r="31" spans="1:11" ht="105" x14ac:dyDescent="0.25">
      <c r="A31" s="42">
        <v>13</v>
      </c>
      <c r="B31" s="11" t="s">
        <v>131</v>
      </c>
      <c r="C31" s="109" t="s">
        <v>129</v>
      </c>
      <c r="D31" s="44"/>
      <c r="E31" s="48"/>
      <c r="F31" s="12">
        <f t="shared" si="6"/>
        <v>0</v>
      </c>
      <c r="G31" s="12">
        <f t="shared" si="7"/>
        <v>0</v>
      </c>
      <c r="H31" s="45">
        <f t="shared" si="8"/>
        <v>0</v>
      </c>
      <c r="I31" s="41"/>
      <c r="J31" s="41"/>
      <c r="K31" s="11" t="s">
        <v>163</v>
      </c>
    </row>
    <row r="32" spans="1:11" ht="21" customHeight="1" x14ac:dyDescent="0.25">
      <c r="A32" s="18" t="s">
        <v>24</v>
      </c>
      <c r="B32" s="30" t="s">
        <v>10</v>
      </c>
      <c r="C32" s="108"/>
      <c r="D32" s="29"/>
      <c r="E32" s="30"/>
      <c r="F32" s="35">
        <f>SUM(F33:F38)</f>
        <v>0</v>
      </c>
      <c r="G32" s="35">
        <f>SUM(G33:G38)</f>
        <v>0</v>
      </c>
      <c r="H32" s="35">
        <f>SUM(H33:H38)</f>
        <v>0</v>
      </c>
      <c r="I32" s="35">
        <f>SUM(I33:I38)</f>
        <v>0</v>
      </c>
      <c r="J32" s="35"/>
      <c r="K32" s="41"/>
    </row>
    <row r="33" spans="1:11" ht="22.5" customHeight="1" x14ac:dyDescent="0.25">
      <c r="A33" s="10"/>
      <c r="B33" s="11" t="s">
        <v>114</v>
      </c>
      <c r="C33" s="111" t="s">
        <v>135</v>
      </c>
      <c r="D33" s="10"/>
      <c r="E33" s="10"/>
      <c r="F33" s="12">
        <f t="shared" ref="F33:F38" si="9">D33*E33</f>
        <v>0</v>
      </c>
      <c r="G33" s="12">
        <f t="shared" ref="G33:G57" si="10">F33*0.24</f>
        <v>0</v>
      </c>
      <c r="H33" s="45">
        <f t="shared" si="5"/>
        <v>0</v>
      </c>
      <c r="I33" s="12"/>
      <c r="J33" s="12"/>
      <c r="K33" s="41" t="s">
        <v>139</v>
      </c>
    </row>
    <row r="34" spans="1:11" ht="22.5" customHeight="1" x14ac:dyDescent="0.25">
      <c r="A34" s="10"/>
      <c r="B34" s="11" t="s">
        <v>115</v>
      </c>
      <c r="C34" s="109" t="s">
        <v>129</v>
      </c>
      <c r="D34" s="10"/>
      <c r="E34" s="10"/>
      <c r="F34" s="12">
        <f t="shared" si="9"/>
        <v>0</v>
      </c>
      <c r="G34" s="12">
        <f t="shared" si="10"/>
        <v>0</v>
      </c>
      <c r="H34" s="45">
        <f t="shared" si="5"/>
        <v>0</v>
      </c>
      <c r="I34" s="12"/>
      <c r="J34" s="12"/>
      <c r="K34" s="41" t="s">
        <v>139</v>
      </c>
    </row>
    <row r="35" spans="1:11" ht="22.5" customHeight="1" x14ac:dyDescent="0.25">
      <c r="A35" s="10"/>
      <c r="B35" s="11" t="s">
        <v>113</v>
      </c>
      <c r="C35" s="109" t="s">
        <v>129</v>
      </c>
      <c r="D35" s="10"/>
      <c r="E35" s="10"/>
      <c r="F35" s="12">
        <f t="shared" si="9"/>
        <v>0</v>
      </c>
      <c r="G35" s="12">
        <f t="shared" si="10"/>
        <v>0</v>
      </c>
      <c r="H35" s="45">
        <f t="shared" si="5"/>
        <v>0</v>
      </c>
      <c r="I35" s="12"/>
      <c r="J35" s="12"/>
      <c r="K35" s="41" t="s">
        <v>139</v>
      </c>
    </row>
    <row r="36" spans="1:11" ht="22.5" customHeight="1" x14ac:dyDescent="0.25">
      <c r="A36" s="10"/>
      <c r="B36" s="11" t="s">
        <v>137</v>
      </c>
      <c r="C36" s="111" t="s">
        <v>136</v>
      </c>
      <c r="D36" s="10"/>
      <c r="E36" s="48"/>
      <c r="F36" s="12">
        <f t="shared" si="9"/>
        <v>0</v>
      </c>
      <c r="G36" s="12">
        <f t="shared" si="10"/>
        <v>0</v>
      </c>
      <c r="H36" s="45">
        <f t="shared" si="5"/>
        <v>0</v>
      </c>
      <c r="I36" s="12"/>
      <c r="J36" s="12"/>
      <c r="K36" s="41" t="s">
        <v>139</v>
      </c>
    </row>
    <row r="37" spans="1:11" ht="22.5" customHeight="1" x14ac:dyDescent="0.25">
      <c r="A37" s="10"/>
      <c r="B37" s="11" t="s">
        <v>116</v>
      </c>
      <c r="C37" s="111"/>
      <c r="D37" s="10"/>
      <c r="E37" s="10"/>
      <c r="F37" s="12">
        <f t="shared" ref="F37" si="11">D37*E37</f>
        <v>0</v>
      </c>
      <c r="G37" s="12">
        <f t="shared" ref="G37" si="12">F37*0.24</f>
        <v>0</v>
      </c>
      <c r="H37" s="45">
        <f t="shared" ref="H37" si="13">F37+G37</f>
        <v>0</v>
      </c>
      <c r="I37" s="12"/>
      <c r="J37" s="12"/>
      <c r="K37" s="41" t="s">
        <v>140</v>
      </c>
    </row>
    <row r="38" spans="1:11" ht="22.5" customHeight="1" x14ac:dyDescent="0.25">
      <c r="A38" s="10"/>
      <c r="B38" s="11" t="s">
        <v>116</v>
      </c>
      <c r="C38" s="111"/>
      <c r="D38" s="10"/>
      <c r="E38" s="10"/>
      <c r="F38" s="12">
        <f t="shared" si="9"/>
        <v>0</v>
      </c>
      <c r="G38" s="12">
        <f t="shared" si="10"/>
        <v>0</v>
      </c>
      <c r="H38" s="45">
        <f t="shared" si="5"/>
        <v>0</v>
      </c>
      <c r="I38" s="12"/>
      <c r="J38" s="12"/>
      <c r="K38" s="41" t="s">
        <v>140</v>
      </c>
    </row>
    <row r="39" spans="1:11" ht="21" customHeight="1" x14ac:dyDescent="0.25">
      <c r="A39" s="18" t="s">
        <v>25</v>
      </c>
      <c r="B39" s="30" t="s">
        <v>11</v>
      </c>
      <c r="C39" s="108"/>
      <c r="D39" s="29"/>
      <c r="E39" s="30"/>
      <c r="F39" s="35">
        <f>SUM(F40:F44)</f>
        <v>0</v>
      </c>
      <c r="G39" s="35">
        <f t="shared" ref="G39:I39" si="14">SUM(G40:G44)</f>
        <v>0</v>
      </c>
      <c r="H39" s="35">
        <f t="shared" si="14"/>
        <v>0</v>
      </c>
      <c r="I39" s="35">
        <f t="shared" si="14"/>
        <v>0</v>
      </c>
      <c r="J39" s="35"/>
      <c r="K39" s="41"/>
    </row>
    <row r="40" spans="1:11" ht="43.15" customHeight="1" x14ac:dyDescent="0.25">
      <c r="A40" s="3"/>
      <c r="B40" s="4" t="s">
        <v>117</v>
      </c>
      <c r="C40" s="110" t="s">
        <v>133</v>
      </c>
      <c r="D40" s="10"/>
      <c r="E40" s="48"/>
      <c r="F40" s="12">
        <f t="shared" ref="F40:F44" si="15">D40*E40</f>
        <v>0</v>
      </c>
      <c r="G40" s="12">
        <f t="shared" si="10"/>
        <v>0</v>
      </c>
      <c r="H40" s="45">
        <f t="shared" si="5"/>
        <v>0</v>
      </c>
      <c r="I40" s="12"/>
      <c r="J40" s="12"/>
      <c r="K40" s="206" t="s">
        <v>221</v>
      </c>
    </row>
    <row r="41" spans="1:11" ht="22.5" customHeight="1" x14ac:dyDescent="0.25">
      <c r="A41" s="3"/>
      <c r="B41" s="4" t="s">
        <v>118</v>
      </c>
      <c r="C41" s="110" t="s">
        <v>133</v>
      </c>
      <c r="D41" s="10"/>
      <c r="E41" s="48"/>
      <c r="F41" s="12">
        <f t="shared" si="15"/>
        <v>0</v>
      </c>
      <c r="G41" s="12">
        <f t="shared" si="10"/>
        <v>0</v>
      </c>
      <c r="H41" s="45">
        <f t="shared" si="5"/>
        <v>0</v>
      </c>
      <c r="I41" s="12"/>
      <c r="J41" s="12"/>
      <c r="K41" s="207"/>
    </row>
    <row r="42" spans="1:11" ht="22.5" customHeight="1" x14ac:dyDescent="0.25">
      <c r="A42" s="3"/>
      <c r="B42" s="11" t="s">
        <v>116</v>
      </c>
      <c r="C42" s="110" t="s">
        <v>133</v>
      </c>
      <c r="D42" s="10"/>
      <c r="E42" s="48"/>
      <c r="F42" s="12">
        <f t="shared" si="15"/>
        <v>0</v>
      </c>
      <c r="G42" s="12">
        <f t="shared" si="10"/>
        <v>0</v>
      </c>
      <c r="H42" s="45">
        <f t="shared" si="5"/>
        <v>0</v>
      </c>
      <c r="I42" s="12"/>
      <c r="J42" s="12"/>
      <c r="K42" s="207"/>
    </row>
    <row r="43" spans="1:11" ht="22.5" customHeight="1" x14ac:dyDescent="0.25">
      <c r="A43" s="3"/>
      <c r="B43" s="11" t="s">
        <v>116</v>
      </c>
      <c r="C43" s="110" t="s">
        <v>133</v>
      </c>
      <c r="D43" s="10"/>
      <c r="E43" s="48"/>
      <c r="F43" s="12">
        <f t="shared" si="15"/>
        <v>0</v>
      </c>
      <c r="G43" s="12">
        <f t="shared" si="10"/>
        <v>0</v>
      </c>
      <c r="H43" s="45">
        <f t="shared" si="5"/>
        <v>0</v>
      </c>
      <c r="I43" s="12"/>
      <c r="J43" s="12"/>
      <c r="K43" s="207"/>
    </row>
    <row r="44" spans="1:11" ht="22.5" customHeight="1" x14ac:dyDescent="0.25">
      <c r="A44" s="3"/>
      <c r="B44" s="11" t="s">
        <v>116</v>
      </c>
      <c r="C44" s="110" t="s">
        <v>133</v>
      </c>
      <c r="D44" s="10"/>
      <c r="E44" s="48"/>
      <c r="F44" s="12">
        <f t="shared" si="15"/>
        <v>0</v>
      </c>
      <c r="G44" s="12">
        <f t="shared" si="10"/>
        <v>0</v>
      </c>
      <c r="H44" s="45">
        <f t="shared" si="5"/>
        <v>0</v>
      </c>
      <c r="I44" s="12"/>
      <c r="J44" s="12"/>
      <c r="K44" s="208"/>
    </row>
    <row r="45" spans="1:11" ht="21" customHeight="1" x14ac:dyDescent="0.25">
      <c r="A45" s="18" t="s">
        <v>26</v>
      </c>
      <c r="B45" s="30" t="s">
        <v>12</v>
      </c>
      <c r="C45" s="108"/>
      <c r="D45" s="29"/>
      <c r="E45" s="30"/>
      <c r="F45" s="35">
        <f>SUM(F46:F48)</f>
        <v>0</v>
      </c>
      <c r="G45" s="35">
        <f t="shared" ref="G45:I45" si="16">SUM(G46:G48)</f>
        <v>0</v>
      </c>
      <c r="H45" s="35">
        <f t="shared" si="16"/>
        <v>0</v>
      </c>
      <c r="I45" s="35">
        <f t="shared" si="16"/>
        <v>0</v>
      </c>
      <c r="J45" s="35"/>
      <c r="K45" s="41"/>
    </row>
    <row r="46" spans="1:11" ht="22.5" customHeight="1" x14ac:dyDescent="0.25">
      <c r="A46" s="3"/>
      <c r="B46" s="4"/>
      <c r="C46" s="111"/>
      <c r="D46" s="10"/>
      <c r="E46" s="11"/>
      <c r="F46" s="12">
        <f t="shared" ref="F46:F47" si="17">D46*E46</f>
        <v>0</v>
      </c>
      <c r="G46" s="12">
        <f t="shared" si="10"/>
        <v>0</v>
      </c>
      <c r="H46" s="45">
        <f t="shared" si="5"/>
        <v>0</v>
      </c>
      <c r="I46" s="12"/>
      <c r="J46" s="12"/>
      <c r="K46" s="206" t="s">
        <v>221</v>
      </c>
    </row>
    <row r="47" spans="1:11" ht="22.5" customHeight="1" x14ac:dyDescent="0.25">
      <c r="A47" s="3"/>
      <c r="B47" s="4"/>
      <c r="C47" s="111"/>
      <c r="D47" s="10"/>
      <c r="E47" s="11"/>
      <c r="F47" s="12">
        <f t="shared" si="17"/>
        <v>0</v>
      </c>
      <c r="G47" s="12">
        <f t="shared" si="10"/>
        <v>0</v>
      </c>
      <c r="H47" s="45">
        <f t="shared" si="5"/>
        <v>0</v>
      </c>
      <c r="I47" s="12"/>
      <c r="J47" s="12"/>
      <c r="K47" s="207"/>
    </row>
    <row r="48" spans="1:11" ht="22.5" customHeight="1" x14ac:dyDescent="0.25">
      <c r="A48" s="3"/>
      <c r="B48" s="4"/>
      <c r="C48" s="111"/>
      <c r="D48" s="10"/>
      <c r="E48" s="11"/>
      <c r="F48" s="12">
        <f t="shared" ref="F48" si="18">D48*E48</f>
        <v>0</v>
      </c>
      <c r="G48" s="12">
        <f t="shared" si="10"/>
        <v>0</v>
      </c>
      <c r="H48" s="45">
        <f t="shared" si="5"/>
        <v>0</v>
      </c>
      <c r="I48" s="12"/>
      <c r="J48" s="12"/>
      <c r="K48" s="208"/>
    </row>
    <row r="49" spans="1:11" ht="21" customHeight="1" x14ac:dyDescent="0.25">
      <c r="A49" s="18" t="s">
        <v>27</v>
      </c>
      <c r="B49" s="30" t="s">
        <v>16</v>
      </c>
      <c r="C49" s="108"/>
      <c r="D49" s="29"/>
      <c r="E49" s="35"/>
      <c r="F49" s="35">
        <f>D49*E49</f>
        <v>0</v>
      </c>
      <c r="G49" s="35">
        <f>F49*0.24</f>
        <v>0</v>
      </c>
      <c r="H49" s="35">
        <f>F49+G49</f>
        <v>0</v>
      </c>
      <c r="I49" s="35"/>
      <c r="J49" s="35"/>
      <c r="K49" s="41"/>
    </row>
    <row r="50" spans="1:11" ht="57.75" customHeight="1" x14ac:dyDescent="0.25">
      <c r="A50" s="18" t="s">
        <v>28</v>
      </c>
      <c r="B50" s="30" t="s">
        <v>17</v>
      </c>
      <c r="C50" s="108"/>
      <c r="D50" s="29"/>
      <c r="E50" s="35"/>
      <c r="F50" s="35">
        <f>D50*E50</f>
        <v>0</v>
      </c>
      <c r="G50" s="35">
        <f>F50*0.24</f>
        <v>0</v>
      </c>
      <c r="H50" s="35">
        <f t="shared" ref="H50:H51" si="19">F50+G50</f>
        <v>0</v>
      </c>
      <c r="I50" s="35"/>
      <c r="J50" s="35"/>
      <c r="K50" s="64" t="s">
        <v>153</v>
      </c>
    </row>
    <row r="51" spans="1:11" ht="21" customHeight="1" x14ac:dyDescent="0.25">
      <c r="A51" s="18" t="s">
        <v>29</v>
      </c>
      <c r="B51" s="30" t="s">
        <v>14</v>
      </c>
      <c r="C51" s="108"/>
      <c r="D51" s="29"/>
      <c r="E51" s="35"/>
      <c r="F51" s="35">
        <f>SUM(F52:F57)</f>
        <v>0</v>
      </c>
      <c r="G51" s="35">
        <f t="shared" ref="G51" si="20">SUM(G52:G57)</f>
        <v>0</v>
      </c>
      <c r="H51" s="35">
        <f t="shared" si="19"/>
        <v>0</v>
      </c>
      <c r="I51" s="35">
        <f t="shared" ref="I51" si="21">SUM(I52:I57)</f>
        <v>0</v>
      </c>
      <c r="J51" s="35"/>
      <c r="K51" s="41"/>
    </row>
    <row r="52" spans="1:11" ht="22.5" customHeight="1" x14ac:dyDescent="0.25">
      <c r="A52" s="10"/>
      <c r="B52" s="11" t="s">
        <v>125</v>
      </c>
      <c r="C52" s="110" t="s">
        <v>136</v>
      </c>
      <c r="D52" s="10"/>
      <c r="E52" s="12"/>
      <c r="F52" s="12">
        <f t="shared" ref="F52:F57" si="22">D52*E52</f>
        <v>0</v>
      </c>
      <c r="G52" s="12">
        <f t="shared" si="10"/>
        <v>0</v>
      </c>
      <c r="H52" s="45">
        <f t="shared" ref="H52:H57" si="23">F52+G52</f>
        <v>0</v>
      </c>
      <c r="I52" s="12"/>
      <c r="J52" s="12"/>
      <c r="K52" s="206" t="s">
        <v>221</v>
      </c>
    </row>
    <row r="53" spans="1:11" ht="22.5" customHeight="1" x14ac:dyDescent="0.25">
      <c r="A53" s="10"/>
      <c r="B53" s="11" t="s">
        <v>108</v>
      </c>
      <c r="C53" s="110" t="s">
        <v>133</v>
      </c>
      <c r="D53" s="10"/>
      <c r="E53" s="12"/>
      <c r="F53" s="12">
        <f t="shared" si="22"/>
        <v>0</v>
      </c>
      <c r="G53" s="12">
        <f t="shared" si="10"/>
        <v>0</v>
      </c>
      <c r="H53" s="45">
        <f t="shared" si="23"/>
        <v>0</v>
      </c>
      <c r="I53" s="12"/>
      <c r="J53" s="12"/>
      <c r="K53" s="207"/>
    </row>
    <row r="54" spans="1:11" ht="22.5" customHeight="1" x14ac:dyDescent="0.25">
      <c r="A54" s="10"/>
      <c r="B54" s="11" t="s">
        <v>123</v>
      </c>
      <c r="C54" s="110" t="s">
        <v>136</v>
      </c>
      <c r="D54" s="10"/>
      <c r="E54" s="12"/>
      <c r="F54" s="12">
        <f t="shared" si="22"/>
        <v>0</v>
      </c>
      <c r="G54" s="12">
        <f t="shared" si="10"/>
        <v>0</v>
      </c>
      <c r="H54" s="45">
        <f t="shared" si="23"/>
        <v>0</v>
      </c>
      <c r="I54" s="12"/>
      <c r="J54" s="12"/>
      <c r="K54" s="207"/>
    </row>
    <row r="55" spans="1:11" ht="22.5" customHeight="1" x14ac:dyDescent="0.25">
      <c r="A55" s="10"/>
      <c r="B55" s="11" t="s">
        <v>124</v>
      </c>
      <c r="C55" s="110" t="s">
        <v>133</v>
      </c>
      <c r="D55" s="10"/>
      <c r="E55" s="12"/>
      <c r="F55" s="12">
        <f t="shared" si="22"/>
        <v>0</v>
      </c>
      <c r="G55" s="12">
        <f t="shared" si="10"/>
        <v>0</v>
      </c>
      <c r="H55" s="45">
        <f t="shared" si="23"/>
        <v>0</v>
      </c>
      <c r="I55" s="12"/>
      <c r="J55" s="12"/>
      <c r="K55" s="207"/>
    </row>
    <row r="56" spans="1:11" ht="30" customHeight="1" x14ac:dyDescent="0.25">
      <c r="A56" s="10"/>
      <c r="B56" s="4" t="s">
        <v>126</v>
      </c>
      <c r="C56" s="110" t="s">
        <v>133</v>
      </c>
      <c r="D56" s="10"/>
      <c r="E56" s="12"/>
      <c r="F56" s="12">
        <f t="shared" si="22"/>
        <v>0</v>
      </c>
      <c r="G56" s="12">
        <f t="shared" si="10"/>
        <v>0</v>
      </c>
      <c r="H56" s="45">
        <f t="shared" si="23"/>
        <v>0</v>
      </c>
      <c r="I56" s="12"/>
      <c r="J56" s="12"/>
      <c r="K56" s="207"/>
    </row>
    <row r="57" spans="1:11" ht="30" customHeight="1" x14ac:dyDescent="0.25">
      <c r="A57" s="10"/>
      <c r="B57" s="11" t="s">
        <v>116</v>
      </c>
      <c r="C57" s="111"/>
      <c r="D57" s="10"/>
      <c r="E57" s="12"/>
      <c r="F57" s="12">
        <f t="shared" si="22"/>
        <v>0</v>
      </c>
      <c r="G57" s="12">
        <f t="shared" si="10"/>
        <v>0</v>
      </c>
      <c r="H57" s="45">
        <f t="shared" si="23"/>
        <v>0</v>
      </c>
      <c r="I57" s="12"/>
      <c r="J57" s="12"/>
      <c r="K57" s="208"/>
    </row>
    <row r="58" spans="1:11" ht="34.5" customHeight="1" x14ac:dyDescent="0.25">
      <c r="A58" s="18" t="s">
        <v>21</v>
      </c>
      <c r="B58" s="30" t="s">
        <v>9</v>
      </c>
      <c r="C58" s="108"/>
      <c r="D58" s="29"/>
      <c r="E58" s="35"/>
      <c r="F58" s="35">
        <f>D58*E58</f>
        <v>0</v>
      </c>
      <c r="G58" s="35">
        <f>F58*0.24</f>
        <v>0</v>
      </c>
      <c r="H58" s="35">
        <f>G58*0.24</f>
        <v>0</v>
      </c>
      <c r="I58" s="35">
        <f>F58+G58</f>
        <v>0</v>
      </c>
      <c r="J58" s="35"/>
      <c r="K58" s="64" t="s">
        <v>141</v>
      </c>
    </row>
    <row r="59" spans="1:11" ht="54" customHeight="1" x14ac:dyDescent="0.25">
      <c r="A59" s="18" t="s">
        <v>22</v>
      </c>
      <c r="B59" s="30" t="s">
        <v>13</v>
      </c>
      <c r="C59" s="108"/>
      <c r="D59" s="29"/>
      <c r="E59" s="35"/>
      <c r="F59" s="35">
        <f>SUM(F60:F65)</f>
        <v>0</v>
      </c>
      <c r="G59" s="35">
        <f t="shared" ref="G59:I59" si="24">SUM(G60:G65)</f>
        <v>0</v>
      </c>
      <c r="H59" s="35">
        <f t="shared" ref="H59" si="25">SUM(H60:H65)</f>
        <v>0</v>
      </c>
      <c r="I59" s="35">
        <f t="shared" si="24"/>
        <v>0</v>
      </c>
      <c r="J59" s="35"/>
      <c r="K59" s="64" t="s">
        <v>154</v>
      </c>
    </row>
    <row r="60" spans="1:11" ht="23.45" customHeight="1" x14ac:dyDescent="0.25">
      <c r="A60" s="3"/>
      <c r="B60" s="17" t="s">
        <v>121</v>
      </c>
      <c r="C60" s="111" t="s">
        <v>136</v>
      </c>
      <c r="D60" s="10"/>
      <c r="E60" s="12"/>
      <c r="F60" s="12">
        <f t="shared" ref="F60:F65" si="26">D60*E60</f>
        <v>0</v>
      </c>
      <c r="G60" s="12">
        <f t="shared" ref="G60:G65" si="27">F60*0.24</f>
        <v>0</v>
      </c>
      <c r="H60" s="45">
        <f t="shared" ref="H60:H65" si="28">F60+G60</f>
        <v>0</v>
      </c>
      <c r="I60" s="12"/>
      <c r="J60" s="12"/>
      <c r="K60" s="209" t="s">
        <v>155</v>
      </c>
    </row>
    <row r="61" spans="1:11" ht="26.25" customHeight="1" x14ac:dyDescent="0.25">
      <c r="A61" s="3"/>
      <c r="B61" s="4" t="s">
        <v>119</v>
      </c>
      <c r="C61" s="111" t="s">
        <v>136</v>
      </c>
      <c r="D61" s="10"/>
      <c r="E61" s="12"/>
      <c r="F61" s="12">
        <f t="shared" si="26"/>
        <v>0</v>
      </c>
      <c r="G61" s="12">
        <f t="shared" si="27"/>
        <v>0</v>
      </c>
      <c r="H61" s="45">
        <f t="shared" si="28"/>
        <v>0</v>
      </c>
      <c r="I61" s="12"/>
      <c r="J61" s="12"/>
      <c r="K61" s="210"/>
    </row>
    <row r="62" spans="1:11" ht="22.9" customHeight="1" x14ac:dyDescent="0.25">
      <c r="A62" s="3"/>
      <c r="B62" s="4" t="s">
        <v>120</v>
      </c>
      <c r="C62" s="111" t="s">
        <v>136</v>
      </c>
      <c r="D62" s="10"/>
      <c r="E62" s="11"/>
      <c r="F62" s="12">
        <f t="shared" si="26"/>
        <v>0</v>
      </c>
      <c r="G62" s="12">
        <f t="shared" si="27"/>
        <v>0</v>
      </c>
      <c r="H62" s="45">
        <f t="shared" si="28"/>
        <v>0</v>
      </c>
      <c r="I62" s="12"/>
      <c r="J62" s="12"/>
      <c r="K62" s="210"/>
    </row>
    <row r="63" spans="1:11" ht="30" x14ac:dyDescent="0.25">
      <c r="A63" s="3"/>
      <c r="B63" s="4" t="s">
        <v>122</v>
      </c>
      <c r="C63" s="111" t="s">
        <v>136</v>
      </c>
      <c r="D63" s="10"/>
      <c r="E63" s="11"/>
      <c r="F63" s="12">
        <f t="shared" si="26"/>
        <v>0</v>
      </c>
      <c r="G63" s="12">
        <f t="shared" si="27"/>
        <v>0</v>
      </c>
      <c r="H63" s="45">
        <f t="shared" si="28"/>
        <v>0</v>
      </c>
      <c r="I63" s="12"/>
      <c r="J63" s="12"/>
      <c r="K63" s="210"/>
    </row>
    <row r="64" spans="1:11" ht="33" customHeight="1" x14ac:dyDescent="0.25">
      <c r="A64" s="3"/>
      <c r="B64" s="11" t="s">
        <v>116</v>
      </c>
      <c r="C64" s="111"/>
      <c r="D64" s="10"/>
      <c r="E64" s="11"/>
      <c r="F64" s="12">
        <f t="shared" si="26"/>
        <v>0</v>
      </c>
      <c r="G64" s="12">
        <f t="shared" si="27"/>
        <v>0</v>
      </c>
      <c r="H64" s="45">
        <f t="shared" si="28"/>
        <v>0</v>
      </c>
      <c r="I64" s="12"/>
      <c r="J64" s="12"/>
      <c r="K64" s="210"/>
    </row>
    <row r="65" spans="1:11" ht="33" customHeight="1" x14ac:dyDescent="0.25">
      <c r="A65" s="3"/>
      <c r="B65" s="11" t="s">
        <v>116</v>
      </c>
      <c r="C65" s="111"/>
      <c r="D65" s="10"/>
      <c r="E65" s="11"/>
      <c r="F65" s="12">
        <f t="shared" si="26"/>
        <v>0</v>
      </c>
      <c r="G65" s="12">
        <f t="shared" si="27"/>
        <v>0</v>
      </c>
      <c r="H65" s="45">
        <f t="shared" si="28"/>
        <v>0</v>
      </c>
      <c r="I65" s="12"/>
      <c r="J65" s="12"/>
      <c r="K65" s="211"/>
    </row>
    <row r="66" spans="1:11" ht="35.25" customHeight="1" x14ac:dyDescent="0.25">
      <c r="A66" s="13"/>
      <c r="B66" s="14" t="s">
        <v>106</v>
      </c>
      <c r="C66" s="112"/>
      <c r="D66" s="50"/>
      <c r="E66" s="14"/>
      <c r="F66" s="15">
        <f>F59+F58+F51+F50+F49+F45+F39+F32+F18</f>
        <v>0</v>
      </c>
      <c r="G66" s="15">
        <f t="shared" ref="G66:I66" si="29">G59+G58+G51+G50+G49+G45+G39+G32+G18</f>
        <v>0</v>
      </c>
      <c r="H66" s="15">
        <f>H59+H58+H51+H50+H49+H45+H39+H32+H18</f>
        <v>0</v>
      </c>
      <c r="I66" s="15">
        <f t="shared" si="29"/>
        <v>0</v>
      </c>
      <c r="J66" s="15"/>
      <c r="K66" s="41"/>
    </row>
    <row r="67" spans="1:11" ht="22.5" customHeight="1" x14ac:dyDescent="0.25"/>
    <row r="68" spans="1:11" ht="22.5" customHeight="1" x14ac:dyDescent="0.25"/>
    <row r="69" spans="1:11" x14ac:dyDescent="0.25">
      <c r="A69" s="200"/>
      <c r="B69" s="200"/>
      <c r="E69" s="19"/>
      <c r="F69" s="37"/>
      <c r="G69" s="19"/>
      <c r="H69" s="19"/>
    </row>
    <row r="70" spans="1:11" x14ac:dyDescent="0.25">
      <c r="A70" s="200"/>
      <c r="B70" s="200"/>
      <c r="E70" s="19"/>
      <c r="F70" s="37"/>
      <c r="G70" s="19"/>
      <c r="H70" s="19"/>
    </row>
    <row r="71" spans="1:11" x14ac:dyDescent="0.25">
      <c r="A71" s="200"/>
      <c r="B71" s="200"/>
      <c r="E71" s="19"/>
      <c r="F71" s="37"/>
      <c r="G71" s="19"/>
      <c r="H71" s="19"/>
    </row>
  </sheetData>
  <mergeCells count="24">
    <mergeCell ref="K40:K44"/>
    <mergeCell ref="K46:K48"/>
    <mergeCell ref="K52:K57"/>
    <mergeCell ref="K60:K65"/>
    <mergeCell ref="K19:K24"/>
    <mergeCell ref="A71:B71"/>
    <mergeCell ref="A14:B14"/>
    <mergeCell ref="A69:B69"/>
    <mergeCell ref="A70:B70"/>
    <mergeCell ref="A16:J16"/>
    <mergeCell ref="C14:J14"/>
    <mergeCell ref="A13:B13"/>
    <mergeCell ref="A9:I9"/>
    <mergeCell ref="A10:B10"/>
    <mergeCell ref="A6:J6"/>
    <mergeCell ref="A5:J5"/>
    <mergeCell ref="C10:J10"/>
    <mergeCell ref="C11:J11"/>
    <mergeCell ref="C12:J12"/>
    <mergeCell ref="C13:J13"/>
    <mergeCell ref="A7:J7"/>
    <mergeCell ref="A8:J8"/>
    <mergeCell ref="A11:B11"/>
    <mergeCell ref="A12:B12"/>
  </mergeCells>
  <printOptions horizontalCentered="1"/>
  <pageMargins left="0.70866141732283472" right="0.62992125984251968" top="0.74803149606299213" bottom="0.74803149606299213" header="0.31496062992125984" footer="0.31496062992125984"/>
  <pageSetup paperSize="9" scale="4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J59"/>
  <sheetViews>
    <sheetView topLeftCell="A47" zoomScale="145" zoomScaleNormal="145" workbookViewId="0">
      <selection activeCell="A7" sqref="A7:E7"/>
    </sheetView>
  </sheetViews>
  <sheetFormatPr defaultColWidth="9.140625" defaultRowHeight="15" x14ac:dyDescent="0.25"/>
  <cols>
    <col min="1" max="1" width="6.5703125" style="17" bestFit="1" customWidth="1"/>
    <col min="2" max="2" width="36.85546875" style="17" customWidth="1"/>
    <col min="3" max="3" width="18" style="17" customWidth="1"/>
    <col min="4" max="4" width="20.7109375" style="17" customWidth="1"/>
    <col min="5" max="5" width="22.140625" style="17" customWidth="1"/>
    <col min="6" max="6" width="10.140625" style="17" customWidth="1"/>
    <col min="7" max="7" width="5.42578125" style="17" customWidth="1"/>
    <col min="8" max="8" width="9.140625" style="17"/>
    <col min="9" max="9" width="12.140625" style="17" customWidth="1"/>
    <col min="10" max="10" width="9.140625" style="57"/>
    <col min="11" max="16384" width="9.140625" style="17"/>
  </cols>
  <sheetData>
    <row r="5" spans="1:10" s="24" customFormat="1" ht="26.25" customHeight="1" x14ac:dyDescent="0.25">
      <c r="A5" s="134" t="s">
        <v>98</v>
      </c>
      <c r="B5" s="134"/>
      <c r="C5" s="134"/>
      <c r="D5" s="134"/>
      <c r="E5" s="134"/>
      <c r="J5" s="57"/>
    </row>
    <row r="6" spans="1:10" s="24" customFormat="1" ht="50.25" customHeight="1" x14ac:dyDescent="0.25">
      <c r="A6" s="151" t="s">
        <v>222</v>
      </c>
      <c r="B6" s="151"/>
      <c r="C6" s="151"/>
      <c r="D6" s="151"/>
      <c r="E6" s="151"/>
      <c r="J6" s="57"/>
    </row>
    <row r="7" spans="1:10" s="24" customFormat="1" ht="41.25" customHeight="1" x14ac:dyDescent="0.25">
      <c r="A7" s="136" t="s">
        <v>230</v>
      </c>
      <c r="B7" s="136"/>
      <c r="C7" s="136"/>
      <c r="D7" s="136"/>
      <c r="E7" s="136"/>
      <c r="J7" s="57"/>
    </row>
    <row r="8" spans="1:10" s="24" customFormat="1" ht="18.75" customHeight="1" x14ac:dyDescent="0.25">
      <c r="A8" s="136" t="s">
        <v>232</v>
      </c>
      <c r="B8" s="136"/>
      <c r="C8" s="136"/>
      <c r="D8" s="136"/>
      <c r="E8" s="136"/>
      <c r="J8" s="57"/>
    </row>
    <row r="9" spans="1:10" s="25" customFormat="1" ht="15.75" thickBot="1" x14ac:dyDescent="0.3">
      <c r="A9" s="214"/>
      <c r="B9" s="194"/>
      <c r="J9" s="57"/>
    </row>
    <row r="10" spans="1:10" s="25" customFormat="1" ht="15" customHeight="1" x14ac:dyDescent="0.25">
      <c r="A10" s="195" t="s">
        <v>100</v>
      </c>
      <c r="B10" s="196"/>
      <c r="C10" s="141">
        <f>'Π1. ΠΡΟΫΠ.ΣΜΟΣ ΕΡΓΟΥ'!C10:J10</f>
        <v>0</v>
      </c>
      <c r="D10" s="141"/>
      <c r="E10" s="142"/>
      <c r="J10" s="57"/>
    </row>
    <row r="11" spans="1:10" s="25" customFormat="1" ht="12.75" customHeight="1" x14ac:dyDescent="0.25">
      <c r="A11" s="192" t="s">
        <v>101</v>
      </c>
      <c r="B11" s="193"/>
      <c r="C11" s="143">
        <f>'Π1. ΠΡΟΫΠ.ΣΜΟΣ ΕΡΓΟΥ'!C11:J11</f>
        <v>0</v>
      </c>
      <c r="D11" s="143"/>
      <c r="E11" s="144"/>
      <c r="J11" s="57"/>
    </row>
    <row r="12" spans="1:10" s="25" customFormat="1" ht="17.25" customHeight="1" x14ac:dyDescent="0.25">
      <c r="A12" s="192" t="s">
        <v>95</v>
      </c>
      <c r="B12" s="193"/>
      <c r="C12" s="143">
        <f>'Π1. ΠΡΟΫΠ.ΣΜΟΣ ΕΡΓΟΥ'!C12:J12</f>
        <v>0</v>
      </c>
      <c r="D12" s="143"/>
      <c r="E12" s="144"/>
      <c r="J12" s="57"/>
    </row>
    <row r="13" spans="1:10" s="25" customFormat="1" ht="19.5" customHeight="1" x14ac:dyDescent="0.25">
      <c r="A13" s="192" t="s">
        <v>96</v>
      </c>
      <c r="B13" s="193"/>
      <c r="C13" s="143">
        <f>'Π1. ΠΡΟΫΠ.ΣΜΟΣ ΕΡΓΟΥ'!C13:J13</f>
        <v>0</v>
      </c>
      <c r="D13" s="143"/>
      <c r="E13" s="144"/>
      <c r="J13" s="57"/>
    </row>
    <row r="14" spans="1:10" s="25" customFormat="1" ht="20.25" customHeight="1" thickBot="1" x14ac:dyDescent="0.3">
      <c r="A14" s="201" t="s">
        <v>97</v>
      </c>
      <c r="B14" s="202"/>
      <c r="C14" s="145">
        <f>'Π1. ΠΡΟΫΠ.ΣΜΟΣ ΕΡΓΟΥ'!C14:J14</f>
        <v>0</v>
      </c>
      <c r="D14" s="145"/>
      <c r="E14" s="146"/>
      <c r="J14" s="57"/>
    </row>
    <row r="15" spans="1:10" ht="24" customHeight="1" x14ac:dyDescent="0.25">
      <c r="A15" s="213" t="s">
        <v>200</v>
      </c>
      <c r="B15" s="213"/>
      <c r="C15" s="213"/>
      <c r="D15" s="213"/>
      <c r="E15" s="213"/>
    </row>
    <row r="16" spans="1:10" ht="39" customHeight="1" x14ac:dyDescent="0.25">
      <c r="A16" s="18" t="s">
        <v>23</v>
      </c>
      <c r="B16" s="150" t="s">
        <v>105</v>
      </c>
      <c r="C16" s="150"/>
      <c r="D16" s="150"/>
      <c r="E16" s="150"/>
    </row>
    <row r="17" spans="1:9" ht="24" customHeight="1" x14ac:dyDescent="0.25">
      <c r="A17" s="149" t="s">
        <v>172</v>
      </c>
      <c r="B17" s="149"/>
      <c r="C17" s="149"/>
      <c r="D17" s="149"/>
      <c r="E17" s="149"/>
    </row>
    <row r="18" spans="1:9" ht="77.45" customHeight="1" x14ac:dyDescent="0.25">
      <c r="A18" s="9" t="s">
        <v>77</v>
      </c>
      <c r="B18" s="9" t="s">
        <v>78</v>
      </c>
      <c r="C18" s="20" t="s">
        <v>181</v>
      </c>
      <c r="D18" s="20" t="s">
        <v>208</v>
      </c>
      <c r="E18" s="20" t="s">
        <v>180</v>
      </c>
      <c r="H18" s="79"/>
      <c r="I18" s="79"/>
    </row>
    <row r="19" spans="1:9" x14ac:dyDescent="0.25">
      <c r="A19" s="10" t="s">
        <v>41</v>
      </c>
      <c r="B19" s="11" t="s">
        <v>42</v>
      </c>
      <c r="C19" s="73">
        <v>2.6600000000000002E-2</v>
      </c>
      <c r="D19" s="101"/>
      <c r="E19" s="56">
        <f>C19*D19</f>
        <v>0</v>
      </c>
    </row>
    <row r="20" spans="1:9" x14ac:dyDescent="0.25">
      <c r="A20" s="10" t="s">
        <v>43</v>
      </c>
      <c r="B20" s="11" t="s">
        <v>44</v>
      </c>
      <c r="C20" s="73">
        <v>0.28000000000000003</v>
      </c>
      <c r="D20" s="101"/>
      <c r="E20" s="56">
        <f t="shared" ref="E20:E36" si="0">C20*D20</f>
        <v>0</v>
      </c>
    </row>
    <row r="21" spans="1:9" x14ac:dyDescent="0.25">
      <c r="A21" s="10" t="s">
        <v>46</v>
      </c>
      <c r="B21" s="11" t="s">
        <v>47</v>
      </c>
      <c r="C21" s="73" t="s">
        <v>45</v>
      </c>
      <c r="D21" s="101"/>
      <c r="E21" s="56" t="s">
        <v>45</v>
      </c>
    </row>
    <row r="22" spans="1:9" x14ac:dyDescent="0.25">
      <c r="A22" s="10" t="s">
        <v>48</v>
      </c>
      <c r="B22" s="11" t="s">
        <v>49</v>
      </c>
      <c r="C22" s="81">
        <v>6.6699999999999995E-2</v>
      </c>
      <c r="D22" s="101"/>
      <c r="E22" s="56">
        <f t="shared" si="0"/>
        <v>0</v>
      </c>
    </row>
    <row r="23" spans="1:9" x14ac:dyDescent="0.25">
      <c r="A23" s="10" t="s">
        <v>50</v>
      </c>
      <c r="B23" s="11" t="s">
        <v>51</v>
      </c>
      <c r="C23" s="81">
        <v>0.1</v>
      </c>
      <c r="D23" s="101"/>
      <c r="E23" s="56">
        <f t="shared" si="0"/>
        <v>0</v>
      </c>
    </row>
    <row r="24" spans="1:9" x14ac:dyDescent="0.25">
      <c r="A24" s="10" t="s">
        <v>52</v>
      </c>
      <c r="B24" s="11" t="s">
        <v>53</v>
      </c>
      <c r="C24" s="81">
        <v>9.3299999999999994E-2</v>
      </c>
      <c r="D24" s="101"/>
      <c r="E24" s="56">
        <f t="shared" si="0"/>
        <v>0</v>
      </c>
    </row>
    <row r="25" spans="1:9" x14ac:dyDescent="0.25">
      <c r="A25" s="10" t="s">
        <v>54</v>
      </c>
      <c r="B25" s="11" t="s">
        <v>55</v>
      </c>
      <c r="C25" s="81">
        <v>1.67E-2</v>
      </c>
      <c r="D25" s="101"/>
      <c r="E25" s="56">
        <f t="shared" si="0"/>
        <v>0</v>
      </c>
      <c r="H25" s="80"/>
    </row>
    <row r="26" spans="1:9" x14ac:dyDescent="0.25">
      <c r="A26" s="10" t="s">
        <v>56</v>
      </c>
      <c r="B26" s="11" t="s">
        <v>57</v>
      </c>
      <c r="C26" s="81">
        <v>2.6600000000000002E-2</v>
      </c>
      <c r="D26" s="101"/>
      <c r="E26" s="56">
        <f t="shared" si="0"/>
        <v>0</v>
      </c>
    </row>
    <row r="27" spans="1:9" x14ac:dyDescent="0.25">
      <c r="A27" s="10" t="s">
        <v>58</v>
      </c>
      <c r="B27" s="11" t="s">
        <v>59</v>
      </c>
      <c r="C27" s="81">
        <v>6.7000000000000004E-2</v>
      </c>
      <c r="D27" s="101"/>
      <c r="E27" s="56">
        <f t="shared" si="0"/>
        <v>0</v>
      </c>
    </row>
    <row r="28" spans="1:9" x14ac:dyDescent="0.25">
      <c r="A28" s="10" t="s">
        <v>60</v>
      </c>
      <c r="B28" s="11" t="s">
        <v>61</v>
      </c>
      <c r="C28" s="81">
        <v>3.3300000000000003E-2</v>
      </c>
      <c r="D28" s="101"/>
      <c r="E28" s="56">
        <f t="shared" si="0"/>
        <v>0</v>
      </c>
    </row>
    <row r="29" spans="1:9" ht="30" x14ac:dyDescent="0.25">
      <c r="A29" s="10" t="s">
        <v>62</v>
      </c>
      <c r="B29" s="11" t="s">
        <v>79</v>
      </c>
      <c r="C29" s="81">
        <v>0.06</v>
      </c>
      <c r="D29" s="101"/>
      <c r="E29" s="56">
        <f t="shared" si="0"/>
        <v>0</v>
      </c>
    </row>
    <row r="30" spans="1:9" x14ac:dyDescent="0.25">
      <c r="A30" s="10" t="s">
        <v>63</v>
      </c>
      <c r="B30" s="11" t="s">
        <v>64</v>
      </c>
      <c r="C30" s="81">
        <v>0.05</v>
      </c>
      <c r="D30" s="101"/>
      <c r="E30" s="56">
        <f t="shared" si="0"/>
        <v>0</v>
      </c>
    </row>
    <row r="31" spans="1:9" x14ac:dyDescent="0.25">
      <c r="A31" s="10" t="s">
        <v>65</v>
      </c>
      <c r="B31" s="11" t="s">
        <v>66</v>
      </c>
      <c r="C31" s="81">
        <v>0.01</v>
      </c>
      <c r="D31" s="101"/>
      <c r="E31" s="56">
        <f t="shared" si="0"/>
        <v>0</v>
      </c>
    </row>
    <row r="32" spans="1:9" x14ac:dyDescent="0.25">
      <c r="A32" s="10" t="s">
        <v>67</v>
      </c>
      <c r="B32" s="11" t="s">
        <v>68</v>
      </c>
      <c r="C32" s="81">
        <v>2.6600000000000002E-2</v>
      </c>
      <c r="D32" s="101"/>
      <c r="E32" s="56">
        <f t="shared" si="0"/>
        <v>0</v>
      </c>
    </row>
    <row r="33" spans="1:7" x14ac:dyDescent="0.25">
      <c r="A33" s="10" t="s">
        <v>69</v>
      </c>
      <c r="B33" s="11" t="s">
        <v>70</v>
      </c>
      <c r="C33" s="81">
        <v>2.6600000000000002E-2</v>
      </c>
      <c r="D33" s="101"/>
      <c r="E33" s="56">
        <f t="shared" si="0"/>
        <v>0</v>
      </c>
    </row>
    <row r="34" spans="1:7" x14ac:dyDescent="0.25">
      <c r="A34" s="10" t="s">
        <v>71</v>
      </c>
      <c r="B34" s="11" t="s">
        <v>72</v>
      </c>
      <c r="C34" s="81">
        <v>4.6699999999999998E-2</v>
      </c>
      <c r="D34" s="101"/>
      <c r="E34" s="56">
        <f t="shared" si="0"/>
        <v>0</v>
      </c>
    </row>
    <row r="35" spans="1:7" x14ac:dyDescent="0.25">
      <c r="A35" s="10" t="s">
        <v>73</v>
      </c>
      <c r="B35" s="11" t="s">
        <v>74</v>
      </c>
      <c r="C35" s="81">
        <v>5.33E-2</v>
      </c>
      <c r="D35" s="101"/>
      <c r="E35" s="56">
        <f t="shared" si="0"/>
        <v>0</v>
      </c>
    </row>
    <row r="36" spans="1:7" x14ac:dyDescent="0.25">
      <c r="A36" s="10" t="s">
        <v>75</v>
      </c>
      <c r="B36" s="11" t="s">
        <v>76</v>
      </c>
      <c r="C36" s="73">
        <v>1.66E-2</v>
      </c>
      <c r="D36" s="101"/>
      <c r="E36" s="56">
        <f t="shared" si="0"/>
        <v>0</v>
      </c>
    </row>
    <row r="37" spans="1:7" x14ac:dyDescent="0.25">
      <c r="A37" s="13"/>
      <c r="B37" s="14" t="s">
        <v>182</v>
      </c>
      <c r="C37" s="16">
        <f>SUM(C19:C36)</f>
        <v>0.99999999999999989</v>
      </c>
      <c r="D37" s="50"/>
      <c r="E37" s="103">
        <f>SUM(E19:E36)</f>
        <v>0</v>
      </c>
    </row>
    <row r="38" spans="1:7" x14ac:dyDescent="0.25">
      <c r="A38" s="149" t="s">
        <v>173</v>
      </c>
      <c r="B38" s="149"/>
      <c r="C38" s="149"/>
      <c r="D38" s="149"/>
      <c r="E38" s="149"/>
    </row>
    <row r="39" spans="1:7" ht="63.75" x14ac:dyDescent="0.25">
      <c r="A39" s="9" t="s">
        <v>77</v>
      </c>
      <c r="B39" s="9" t="s">
        <v>78</v>
      </c>
      <c r="C39" s="20" t="s">
        <v>181</v>
      </c>
      <c r="D39" s="20" t="s">
        <v>208</v>
      </c>
      <c r="E39" s="20" t="s">
        <v>180</v>
      </c>
    </row>
    <row r="40" spans="1:7" x14ac:dyDescent="0.25">
      <c r="A40" s="10" t="s">
        <v>41</v>
      </c>
      <c r="B40" s="11" t="s">
        <v>42</v>
      </c>
      <c r="C40" s="73">
        <v>2.87E-2</v>
      </c>
      <c r="D40" s="101"/>
      <c r="E40" s="56">
        <f>C40*D40</f>
        <v>0</v>
      </c>
      <c r="G40" s="57"/>
    </row>
    <row r="41" spans="1:7" x14ac:dyDescent="0.25">
      <c r="A41" s="10" t="s">
        <v>43</v>
      </c>
      <c r="B41" s="11" t="s">
        <v>44</v>
      </c>
      <c r="C41" s="73"/>
      <c r="D41" s="101"/>
      <c r="E41" s="56">
        <f t="shared" ref="E41" si="1">C41*D41</f>
        <v>0</v>
      </c>
      <c r="G41" s="57"/>
    </row>
    <row r="42" spans="1:7" x14ac:dyDescent="0.25">
      <c r="A42" s="10" t="s">
        <v>46</v>
      </c>
      <c r="B42" s="11" t="s">
        <v>47</v>
      </c>
      <c r="C42" s="73">
        <v>0.22579999999999997</v>
      </c>
      <c r="D42" s="101"/>
      <c r="E42" s="56" t="s">
        <v>45</v>
      </c>
      <c r="G42" s="57"/>
    </row>
    <row r="43" spans="1:7" x14ac:dyDescent="0.25">
      <c r="A43" s="10" t="s">
        <v>48</v>
      </c>
      <c r="B43" s="11" t="s">
        <v>49</v>
      </c>
      <c r="C43" s="73">
        <v>7.17E-2</v>
      </c>
      <c r="D43" s="101"/>
      <c r="E43" s="56">
        <f t="shared" ref="E43:E57" si="2">C43*D43</f>
        <v>0</v>
      </c>
      <c r="G43" s="57"/>
    </row>
    <row r="44" spans="1:7" x14ac:dyDescent="0.25">
      <c r="A44" s="10" t="s">
        <v>50</v>
      </c>
      <c r="B44" s="11" t="s">
        <v>51</v>
      </c>
      <c r="C44" s="73">
        <v>0.1075</v>
      </c>
      <c r="D44" s="101"/>
      <c r="E44" s="56">
        <f t="shared" si="2"/>
        <v>0</v>
      </c>
      <c r="G44" s="57"/>
    </row>
    <row r="45" spans="1:7" x14ac:dyDescent="0.25">
      <c r="A45" s="10" t="s">
        <v>52</v>
      </c>
      <c r="B45" s="11" t="s">
        <v>53</v>
      </c>
      <c r="C45" s="73">
        <v>0.10039999999999999</v>
      </c>
      <c r="D45" s="101"/>
      <c r="E45" s="56">
        <f t="shared" si="2"/>
        <v>0</v>
      </c>
      <c r="G45" s="57"/>
    </row>
    <row r="46" spans="1:7" x14ac:dyDescent="0.25">
      <c r="A46" s="10" t="s">
        <v>54</v>
      </c>
      <c r="B46" s="11" t="s">
        <v>55</v>
      </c>
      <c r="C46" s="73">
        <v>1.7899999999999999E-2</v>
      </c>
      <c r="D46" s="101"/>
      <c r="E46" s="56">
        <f t="shared" si="2"/>
        <v>0</v>
      </c>
      <c r="G46" s="57"/>
    </row>
    <row r="47" spans="1:7" x14ac:dyDescent="0.25">
      <c r="A47" s="10" t="s">
        <v>56</v>
      </c>
      <c r="B47" s="11" t="s">
        <v>57</v>
      </c>
      <c r="C47" s="73">
        <v>2.87E-2</v>
      </c>
      <c r="D47" s="101"/>
      <c r="E47" s="56">
        <f t="shared" si="2"/>
        <v>0</v>
      </c>
      <c r="G47" s="57"/>
    </row>
    <row r="48" spans="1:7" x14ac:dyDescent="0.25">
      <c r="A48" s="10" t="s">
        <v>58</v>
      </c>
      <c r="B48" s="11" t="s">
        <v>59</v>
      </c>
      <c r="C48" s="73">
        <v>7.17E-2</v>
      </c>
      <c r="D48" s="101"/>
      <c r="E48" s="56">
        <f t="shared" si="2"/>
        <v>0</v>
      </c>
      <c r="G48" s="57"/>
    </row>
    <row r="49" spans="1:7" x14ac:dyDescent="0.25">
      <c r="A49" s="10" t="s">
        <v>60</v>
      </c>
      <c r="B49" s="11" t="s">
        <v>61</v>
      </c>
      <c r="C49" s="73">
        <v>3.5799999999999998E-2</v>
      </c>
      <c r="D49" s="101"/>
      <c r="E49" s="56">
        <f t="shared" si="2"/>
        <v>0</v>
      </c>
      <c r="G49" s="57"/>
    </row>
    <row r="50" spans="1:7" ht="30" x14ac:dyDescent="0.25">
      <c r="A50" s="10" t="s">
        <v>62</v>
      </c>
      <c r="B50" s="11" t="s">
        <v>79</v>
      </c>
      <c r="C50" s="73">
        <v>6.4500000000000002E-2</v>
      </c>
      <c r="D50" s="101"/>
      <c r="E50" s="56">
        <f t="shared" si="2"/>
        <v>0</v>
      </c>
      <c r="G50" s="57"/>
    </row>
    <row r="51" spans="1:7" x14ac:dyDescent="0.25">
      <c r="A51" s="10" t="s">
        <v>63</v>
      </c>
      <c r="B51" s="11" t="s">
        <v>64</v>
      </c>
      <c r="C51" s="73">
        <v>5.3800000000000001E-2</v>
      </c>
      <c r="D51" s="101"/>
      <c r="E51" s="56">
        <f t="shared" si="2"/>
        <v>0</v>
      </c>
      <c r="G51" s="57"/>
    </row>
    <row r="52" spans="1:7" x14ac:dyDescent="0.25">
      <c r="A52" s="10" t="s">
        <v>65</v>
      </c>
      <c r="B52" s="11" t="s">
        <v>66</v>
      </c>
      <c r="C52" s="73">
        <v>1.0700000000000001E-2</v>
      </c>
      <c r="D52" s="101"/>
      <c r="E52" s="56">
        <f t="shared" si="2"/>
        <v>0</v>
      </c>
      <c r="G52" s="57"/>
    </row>
    <row r="53" spans="1:7" x14ac:dyDescent="0.25">
      <c r="A53" s="10" t="s">
        <v>67</v>
      </c>
      <c r="B53" s="11" t="s">
        <v>68</v>
      </c>
      <c r="C53" s="73">
        <v>2.87E-2</v>
      </c>
      <c r="D53" s="101"/>
      <c r="E53" s="56">
        <f t="shared" si="2"/>
        <v>0</v>
      </c>
      <c r="G53" s="57"/>
    </row>
    <row r="54" spans="1:7" x14ac:dyDescent="0.25">
      <c r="A54" s="10" t="s">
        <v>69</v>
      </c>
      <c r="B54" s="11" t="s">
        <v>70</v>
      </c>
      <c r="C54" s="73">
        <v>2.87E-2</v>
      </c>
      <c r="D54" s="101"/>
      <c r="E54" s="56">
        <f t="shared" si="2"/>
        <v>0</v>
      </c>
      <c r="G54" s="57"/>
    </row>
    <row r="55" spans="1:7" x14ac:dyDescent="0.25">
      <c r="A55" s="10" t="s">
        <v>71</v>
      </c>
      <c r="B55" s="11" t="s">
        <v>72</v>
      </c>
      <c r="C55" s="73">
        <v>5.0199999999999995E-2</v>
      </c>
      <c r="D55" s="101"/>
      <c r="E55" s="56">
        <f t="shared" si="2"/>
        <v>0</v>
      </c>
      <c r="G55" s="57"/>
    </row>
    <row r="56" spans="1:7" x14ac:dyDescent="0.25">
      <c r="A56" s="10" t="s">
        <v>73</v>
      </c>
      <c r="B56" s="11" t="s">
        <v>74</v>
      </c>
      <c r="C56" s="73">
        <v>5.7300000000000004E-2</v>
      </c>
      <c r="D56" s="101"/>
      <c r="E56" s="56">
        <f t="shared" si="2"/>
        <v>0</v>
      </c>
      <c r="G56" s="57"/>
    </row>
    <row r="57" spans="1:7" x14ac:dyDescent="0.25">
      <c r="A57" s="10" t="s">
        <v>75</v>
      </c>
      <c r="B57" s="11" t="s">
        <v>76</v>
      </c>
      <c r="C57" s="73">
        <v>1.7899999999999999E-2</v>
      </c>
      <c r="D57" s="101"/>
      <c r="E57" s="56">
        <f t="shared" si="2"/>
        <v>0</v>
      </c>
      <c r="G57" s="57"/>
    </row>
    <row r="58" spans="1:7" x14ac:dyDescent="0.25">
      <c r="A58" s="13"/>
      <c r="B58" s="14" t="s">
        <v>182</v>
      </c>
      <c r="C58" s="74">
        <f>SUM(C40:C57)</f>
        <v>0.99999999999999989</v>
      </c>
      <c r="D58" s="75"/>
      <c r="E58" s="102">
        <f>SUM(E40:E57)</f>
        <v>0</v>
      </c>
    </row>
    <row r="59" spans="1:7" ht="61.9" customHeight="1" x14ac:dyDescent="0.25">
      <c r="A59" s="17" t="s">
        <v>183</v>
      </c>
      <c r="B59" s="212" t="s">
        <v>209</v>
      </c>
      <c r="C59" s="212"/>
      <c r="D59" s="212"/>
      <c r="E59" s="212"/>
    </row>
  </sheetData>
  <sheetProtection selectLockedCells="1"/>
  <mergeCells count="20">
    <mergeCell ref="A14:B14"/>
    <mergeCell ref="A5:E5"/>
    <mergeCell ref="A6:E6"/>
    <mergeCell ref="A7:E7"/>
    <mergeCell ref="A8:E8"/>
    <mergeCell ref="A9:B9"/>
    <mergeCell ref="C11:E11"/>
    <mergeCell ref="C12:E12"/>
    <mergeCell ref="C13:E13"/>
    <mergeCell ref="C14:E14"/>
    <mergeCell ref="C10:E10"/>
    <mergeCell ref="A10:B10"/>
    <mergeCell ref="A11:B11"/>
    <mergeCell ref="A12:B12"/>
    <mergeCell ref="A13:B13"/>
    <mergeCell ref="B59:E59"/>
    <mergeCell ref="A38:E38"/>
    <mergeCell ref="A17:E17"/>
    <mergeCell ref="B16:E16"/>
    <mergeCell ref="A15:E15"/>
  </mergeCells>
  <printOptions horizontalCentered="1"/>
  <pageMargins left="0.43307086614173229" right="0.31496062992125984" top="0.47244094488188981" bottom="0.43307086614173229" header="0.31496062992125984" footer="0.31496062992125984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6"/>
  <sheetViews>
    <sheetView topLeftCell="A23" zoomScale="145" zoomScaleNormal="145" workbookViewId="0">
      <selection activeCell="A8" sqref="A8:H8"/>
    </sheetView>
  </sheetViews>
  <sheetFormatPr defaultRowHeight="15" x14ac:dyDescent="0.25"/>
  <cols>
    <col min="1" max="1" width="6.42578125" bestFit="1" customWidth="1"/>
    <col min="2" max="2" width="33.7109375" customWidth="1"/>
    <col min="3" max="3" width="12.28515625" customWidth="1"/>
    <col min="4" max="4" width="10.28515625" customWidth="1"/>
    <col min="5" max="5" width="11.140625" customWidth="1"/>
    <col min="6" max="6" width="10.140625" bestFit="1" customWidth="1"/>
    <col min="7" max="7" width="9.140625" bestFit="1" customWidth="1"/>
    <col min="8" max="8" width="11" customWidth="1"/>
  </cols>
  <sheetData>
    <row r="1" spans="1:8" s="17" customFormat="1" x14ac:dyDescent="0.25">
      <c r="C1" s="43"/>
      <c r="D1" s="43"/>
      <c r="F1" s="36"/>
    </row>
    <row r="2" spans="1:8" s="17" customFormat="1" x14ac:dyDescent="0.25">
      <c r="C2" s="43"/>
      <c r="D2" s="43"/>
      <c r="F2" s="36"/>
    </row>
    <row r="3" spans="1:8" s="17" customFormat="1" x14ac:dyDescent="0.25">
      <c r="C3" s="43"/>
      <c r="D3" s="43"/>
      <c r="F3" s="36"/>
    </row>
    <row r="4" spans="1:8" s="17" customFormat="1" x14ac:dyDescent="0.25">
      <c r="C4" s="43"/>
      <c r="D4" s="43"/>
      <c r="F4" s="36"/>
    </row>
    <row r="5" spans="1:8" s="24" customFormat="1" ht="26.25" customHeight="1" x14ac:dyDescent="0.25">
      <c r="A5" s="134" t="s">
        <v>98</v>
      </c>
      <c r="B5" s="134"/>
      <c r="C5" s="134"/>
      <c r="D5" s="134"/>
      <c r="E5" s="134"/>
      <c r="F5" s="134"/>
      <c r="G5" s="134"/>
      <c r="H5" s="134"/>
    </row>
    <row r="6" spans="1:8" s="24" customFormat="1" ht="50.25" customHeight="1" x14ac:dyDescent="0.25">
      <c r="A6" s="151" t="s">
        <v>222</v>
      </c>
      <c r="B6" s="134"/>
      <c r="C6" s="134"/>
      <c r="D6" s="134"/>
      <c r="E6" s="134"/>
      <c r="F6" s="134"/>
      <c r="G6" s="134"/>
      <c r="H6" s="134"/>
    </row>
    <row r="7" spans="1:8" s="24" customFormat="1" ht="36" customHeight="1" x14ac:dyDescent="0.25">
      <c r="A7" s="136" t="s">
        <v>230</v>
      </c>
      <c r="B7" s="222"/>
      <c r="C7" s="222"/>
      <c r="D7" s="222"/>
      <c r="E7" s="222"/>
      <c r="F7" s="222"/>
      <c r="G7" s="222"/>
      <c r="H7" s="222"/>
    </row>
    <row r="8" spans="1:8" s="24" customFormat="1" ht="27" customHeight="1" x14ac:dyDescent="0.25">
      <c r="A8" s="136" t="s">
        <v>232</v>
      </c>
      <c r="B8" s="222"/>
      <c r="C8" s="222"/>
      <c r="D8" s="222"/>
      <c r="E8" s="222"/>
      <c r="F8" s="222"/>
      <c r="G8" s="222"/>
      <c r="H8" s="222"/>
    </row>
    <row r="9" spans="1:8" s="25" customFormat="1" ht="13.5" thickBot="1" x14ac:dyDescent="0.3">
      <c r="A9" s="194"/>
      <c r="B9" s="194"/>
      <c r="C9" s="194"/>
      <c r="D9" s="194"/>
      <c r="E9" s="194"/>
      <c r="F9" s="194"/>
      <c r="G9" s="194"/>
      <c r="H9" s="194"/>
    </row>
    <row r="10" spans="1:8" s="25" customFormat="1" ht="15" customHeight="1" x14ac:dyDescent="0.25">
      <c r="A10" s="195" t="s">
        <v>100</v>
      </c>
      <c r="B10" s="196"/>
      <c r="C10" s="141">
        <f>'Π1. ΠΡΟΫΠ.ΣΜΟΣ ΕΡΓΟΥ'!C10:J10</f>
        <v>0</v>
      </c>
      <c r="D10" s="141"/>
      <c r="E10" s="141"/>
      <c r="F10" s="141"/>
      <c r="G10" s="141"/>
      <c r="H10" s="142"/>
    </row>
    <row r="11" spans="1:8" s="25" customFormat="1" ht="12.75" customHeight="1" x14ac:dyDescent="0.25">
      <c r="A11" s="223" t="s">
        <v>101</v>
      </c>
      <c r="B11" s="198"/>
      <c r="C11" s="143">
        <f>'Π1. ΠΡΟΫΠ.ΣΜΟΣ ΕΡΓΟΥ'!C11:J11</f>
        <v>0</v>
      </c>
      <c r="D11" s="143"/>
      <c r="E11" s="143"/>
      <c r="F11" s="143"/>
      <c r="G11" s="143"/>
      <c r="H11" s="144"/>
    </row>
    <row r="12" spans="1:8" s="25" customFormat="1" ht="17.25" customHeight="1" x14ac:dyDescent="0.25">
      <c r="A12" s="192" t="s">
        <v>95</v>
      </c>
      <c r="B12" s="193"/>
      <c r="C12" s="143">
        <f>'Π1. ΠΡΟΫΠ.ΣΜΟΣ ΕΡΓΟΥ'!C12:J12</f>
        <v>0</v>
      </c>
      <c r="D12" s="143"/>
      <c r="E12" s="143"/>
      <c r="F12" s="143"/>
      <c r="G12" s="143"/>
      <c r="H12" s="144"/>
    </row>
    <row r="13" spans="1:8" s="25" customFormat="1" ht="19.5" customHeight="1" x14ac:dyDescent="0.25">
      <c r="A13" s="192" t="s">
        <v>96</v>
      </c>
      <c r="B13" s="193"/>
      <c r="C13" s="143">
        <f>'Π1. ΠΡΟΫΠ.ΣΜΟΣ ΕΡΓΟΥ'!C13:J13</f>
        <v>0</v>
      </c>
      <c r="D13" s="143"/>
      <c r="E13" s="143"/>
      <c r="F13" s="143"/>
      <c r="G13" s="143"/>
      <c r="H13" s="144"/>
    </row>
    <row r="14" spans="1:8" s="25" customFormat="1" ht="20.25" customHeight="1" thickBot="1" x14ac:dyDescent="0.3">
      <c r="A14" s="201" t="s">
        <v>97</v>
      </c>
      <c r="B14" s="202"/>
      <c r="C14" s="145">
        <f>'Π1. ΠΡΟΫΠ.ΣΜΟΣ ΕΡΓΟΥ'!C14:J14</f>
        <v>0</v>
      </c>
      <c r="D14" s="145"/>
      <c r="E14" s="145"/>
      <c r="F14" s="145"/>
      <c r="G14" s="145"/>
      <c r="H14" s="146"/>
    </row>
    <row r="15" spans="1:8" ht="28.15" customHeight="1" x14ac:dyDescent="0.25">
      <c r="A15" s="220" t="s">
        <v>202</v>
      </c>
      <c r="B15" s="221"/>
      <c r="C15" s="221"/>
      <c r="D15" s="221"/>
      <c r="E15" s="221"/>
      <c r="F15" s="221"/>
      <c r="G15" s="221"/>
      <c r="H15" s="221"/>
    </row>
    <row r="16" spans="1:8" ht="60" x14ac:dyDescent="0.25">
      <c r="A16" s="9" t="s">
        <v>77</v>
      </c>
      <c r="B16" s="9" t="s">
        <v>161</v>
      </c>
      <c r="C16" s="9" t="s">
        <v>102</v>
      </c>
      <c r="D16" s="9" t="s">
        <v>127</v>
      </c>
      <c r="E16" s="9" t="s">
        <v>103</v>
      </c>
      <c r="F16" s="34" t="s">
        <v>128</v>
      </c>
      <c r="G16" s="9" t="s">
        <v>104</v>
      </c>
      <c r="H16" s="9" t="s">
        <v>134</v>
      </c>
    </row>
    <row r="17" spans="1:8" ht="23.45" customHeight="1" x14ac:dyDescent="0.25">
      <c r="A17" s="42">
        <v>1</v>
      </c>
      <c r="B17" s="11" t="s">
        <v>143</v>
      </c>
      <c r="C17" s="40" t="s">
        <v>151</v>
      </c>
      <c r="D17" s="40"/>
      <c r="E17" s="46"/>
      <c r="F17" s="12">
        <f t="shared" ref="F17:F27" si="0">D17*E17</f>
        <v>0</v>
      </c>
      <c r="G17" s="12">
        <f t="shared" ref="G17:G27" si="1">F17*0.24</f>
        <v>0</v>
      </c>
      <c r="H17" s="45">
        <f>F17+G17</f>
        <v>0</v>
      </c>
    </row>
    <row r="18" spans="1:8" ht="30" x14ac:dyDescent="0.25">
      <c r="A18" s="10">
        <v>2</v>
      </c>
      <c r="B18" s="11" t="s">
        <v>144</v>
      </c>
      <c r="C18" s="40" t="s">
        <v>132</v>
      </c>
      <c r="D18" s="44"/>
      <c r="E18" s="49"/>
      <c r="F18" s="12">
        <f t="shared" si="0"/>
        <v>0</v>
      </c>
      <c r="G18" s="12">
        <f t="shared" si="1"/>
        <v>0</v>
      </c>
      <c r="H18" s="45">
        <f t="shared" ref="H18:H27" si="2">F18+G18</f>
        <v>0</v>
      </c>
    </row>
    <row r="19" spans="1:8" ht="30" x14ac:dyDescent="0.25">
      <c r="A19" s="10">
        <v>3</v>
      </c>
      <c r="B19" s="11" t="s">
        <v>145</v>
      </c>
      <c r="C19" s="40" t="s">
        <v>132</v>
      </c>
      <c r="D19" s="44"/>
      <c r="E19" s="47"/>
      <c r="F19" s="12">
        <f t="shared" si="0"/>
        <v>0</v>
      </c>
      <c r="G19" s="12">
        <f t="shared" si="1"/>
        <v>0</v>
      </c>
      <c r="H19" s="45">
        <f t="shared" si="2"/>
        <v>0</v>
      </c>
    </row>
    <row r="20" spans="1:8" ht="30" x14ac:dyDescent="0.25">
      <c r="A20" s="10">
        <v>4</v>
      </c>
      <c r="B20" s="11" t="s">
        <v>146</v>
      </c>
      <c r="C20" s="40" t="s">
        <v>132</v>
      </c>
      <c r="D20" s="44"/>
      <c r="E20" s="48"/>
      <c r="F20" s="12">
        <f t="shared" si="0"/>
        <v>0</v>
      </c>
      <c r="G20" s="12">
        <f t="shared" si="1"/>
        <v>0</v>
      </c>
      <c r="H20" s="45">
        <f t="shared" si="2"/>
        <v>0</v>
      </c>
    </row>
    <row r="21" spans="1:8" ht="30" x14ac:dyDescent="0.25">
      <c r="A21" s="42">
        <v>5</v>
      </c>
      <c r="B21" s="11" t="s">
        <v>147</v>
      </c>
      <c r="C21" s="40" t="s">
        <v>132</v>
      </c>
      <c r="D21" s="44"/>
      <c r="E21" s="48"/>
      <c r="F21" s="12">
        <f t="shared" si="0"/>
        <v>0</v>
      </c>
      <c r="G21" s="12">
        <f t="shared" si="1"/>
        <v>0</v>
      </c>
      <c r="H21" s="45">
        <f t="shared" si="2"/>
        <v>0</v>
      </c>
    </row>
    <row r="22" spans="1:8" ht="30" x14ac:dyDescent="0.25">
      <c r="A22" s="10">
        <v>6</v>
      </c>
      <c r="B22" s="11" t="s">
        <v>148</v>
      </c>
      <c r="C22" s="40" t="s">
        <v>132</v>
      </c>
      <c r="D22" s="44"/>
      <c r="E22" s="48"/>
      <c r="F22" s="12">
        <f t="shared" si="0"/>
        <v>0</v>
      </c>
      <c r="G22" s="12">
        <f t="shared" si="1"/>
        <v>0</v>
      </c>
      <c r="H22" s="45">
        <f t="shared" si="2"/>
        <v>0</v>
      </c>
    </row>
    <row r="23" spans="1:8" ht="30" x14ac:dyDescent="0.25">
      <c r="A23" s="10">
        <v>7</v>
      </c>
      <c r="B23" s="11" t="s">
        <v>149</v>
      </c>
      <c r="C23" s="44" t="s">
        <v>152</v>
      </c>
      <c r="D23" s="44"/>
      <c r="E23" s="48"/>
      <c r="F23" s="12">
        <f t="shared" si="0"/>
        <v>0</v>
      </c>
      <c r="G23" s="12">
        <f t="shared" si="1"/>
        <v>0</v>
      </c>
      <c r="H23" s="45">
        <f t="shared" si="2"/>
        <v>0</v>
      </c>
    </row>
    <row r="24" spans="1:8" x14ac:dyDescent="0.25">
      <c r="A24" s="10">
        <v>8</v>
      </c>
      <c r="B24" s="11" t="s">
        <v>162</v>
      </c>
      <c r="C24" s="44"/>
      <c r="D24" s="44"/>
      <c r="E24" s="48"/>
      <c r="F24" s="12">
        <f t="shared" si="0"/>
        <v>0</v>
      </c>
      <c r="G24" s="12">
        <f t="shared" si="1"/>
        <v>0</v>
      </c>
      <c r="H24" s="45">
        <f t="shared" si="2"/>
        <v>0</v>
      </c>
    </row>
    <row r="25" spans="1:8" x14ac:dyDescent="0.25">
      <c r="A25" s="42">
        <v>9</v>
      </c>
      <c r="B25" s="11" t="s">
        <v>150</v>
      </c>
      <c r="C25" s="44"/>
      <c r="D25" s="44"/>
      <c r="E25" s="48"/>
      <c r="F25" s="12">
        <f t="shared" si="0"/>
        <v>0</v>
      </c>
      <c r="G25" s="12">
        <f t="shared" si="1"/>
        <v>0</v>
      </c>
      <c r="H25" s="45">
        <f t="shared" si="2"/>
        <v>0</v>
      </c>
    </row>
    <row r="26" spans="1:8" x14ac:dyDescent="0.25">
      <c r="A26" s="10">
        <v>10</v>
      </c>
      <c r="B26" s="11" t="s">
        <v>150</v>
      </c>
      <c r="C26" s="44"/>
      <c r="D26" s="44"/>
      <c r="E26" s="48"/>
      <c r="F26" s="12">
        <f t="shared" si="0"/>
        <v>0</v>
      </c>
      <c r="G26" s="12">
        <f t="shared" si="1"/>
        <v>0</v>
      </c>
      <c r="H26" s="45">
        <f t="shared" si="2"/>
        <v>0</v>
      </c>
    </row>
    <row r="27" spans="1:8" x14ac:dyDescent="0.25">
      <c r="A27" s="10">
        <v>11</v>
      </c>
      <c r="B27" s="11" t="s">
        <v>150</v>
      </c>
      <c r="C27" s="44"/>
      <c r="D27" s="44"/>
      <c r="E27" s="48"/>
      <c r="F27" s="12">
        <f t="shared" si="0"/>
        <v>0</v>
      </c>
      <c r="G27" s="12">
        <f t="shared" si="1"/>
        <v>0</v>
      </c>
      <c r="H27" s="45">
        <f t="shared" si="2"/>
        <v>0</v>
      </c>
    </row>
    <row r="28" spans="1:8" x14ac:dyDescent="0.25">
      <c r="A28" s="51"/>
      <c r="B28" s="30" t="s">
        <v>134</v>
      </c>
      <c r="C28" s="52"/>
      <c r="D28" s="53"/>
      <c r="E28" s="54"/>
      <c r="F28" s="35">
        <f>SUM(F17:F27)</f>
        <v>0</v>
      </c>
      <c r="G28" s="35">
        <f t="shared" ref="G28:H28" si="3">SUM(G17:G27)</f>
        <v>0</v>
      </c>
      <c r="H28" s="35">
        <f t="shared" si="3"/>
        <v>0</v>
      </c>
    </row>
    <row r="30" spans="1:8" ht="30" x14ac:dyDescent="0.25">
      <c r="B30" s="70" t="s">
        <v>166</v>
      </c>
      <c r="C30" s="67">
        <f>F28</f>
        <v>0</v>
      </c>
      <c r="D30" s="216"/>
      <c r="E30" s="217"/>
      <c r="F30" s="217"/>
      <c r="G30" s="217"/>
      <c r="H30" s="217"/>
    </row>
    <row r="31" spans="1:8" ht="21" customHeight="1" x14ac:dyDescent="0.25">
      <c r="B31" s="66" t="s">
        <v>142</v>
      </c>
      <c r="C31" s="68"/>
      <c r="D31" s="218"/>
      <c r="E31" s="219"/>
      <c r="F31" s="219"/>
      <c r="G31" s="219"/>
      <c r="H31" s="219"/>
    </row>
    <row r="32" spans="1:8" ht="40.15" customHeight="1" x14ac:dyDescent="0.25">
      <c r="B32" s="66" t="s">
        <v>165</v>
      </c>
      <c r="C32" s="69" t="e">
        <f>C30/C31</f>
        <v>#DIV/0!</v>
      </c>
      <c r="D32" s="215" t="s">
        <v>164</v>
      </c>
      <c r="E32" s="215"/>
      <c r="F32" s="215"/>
      <c r="G32" s="215"/>
      <c r="H32" s="215"/>
    </row>
    <row r="34" spans="2:2" ht="23.45" customHeight="1" x14ac:dyDescent="0.25">
      <c r="B34" s="65" t="s">
        <v>159</v>
      </c>
    </row>
    <row r="35" spans="2:2" ht="21.6" customHeight="1" x14ac:dyDescent="0.25">
      <c r="B35" s="55" t="s">
        <v>157</v>
      </c>
    </row>
    <row r="36" spans="2:2" ht="27" customHeight="1" x14ac:dyDescent="0.25">
      <c r="B36" s="55" t="s">
        <v>158</v>
      </c>
    </row>
  </sheetData>
  <mergeCells count="19">
    <mergeCell ref="A12:B12"/>
    <mergeCell ref="C12:H12"/>
    <mergeCell ref="C13:H13"/>
    <mergeCell ref="C10:H10"/>
    <mergeCell ref="C11:H11"/>
    <mergeCell ref="A10:B10"/>
    <mergeCell ref="A11:B11"/>
    <mergeCell ref="A5:H5"/>
    <mergeCell ref="A6:H6"/>
    <mergeCell ref="A7:H7"/>
    <mergeCell ref="A8:H8"/>
    <mergeCell ref="A9:H9"/>
    <mergeCell ref="D32:H32"/>
    <mergeCell ref="D30:H30"/>
    <mergeCell ref="D31:H31"/>
    <mergeCell ref="A15:H15"/>
    <mergeCell ref="A13:B13"/>
    <mergeCell ref="A14:B14"/>
    <mergeCell ref="C14:H14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5:L31"/>
  <sheetViews>
    <sheetView topLeftCell="A22" zoomScale="130" zoomScaleNormal="130" workbookViewId="0">
      <selection activeCell="A8" sqref="A8:I8"/>
    </sheetView>
  </sheetViews>
  <sheetFormatPr defaultColWidth="9.140625" defaultRowHeight="15" x14ac:dyDescent="0.25"/>
  <cols>
    <col min="1" max="1" width="9.28515625" style="17" customWidth="1"/>
    <col min="2" max="2" width="40.7109375" style="17" customWidth="1"/>
    <col min="3" max="3" width="5.85546875" style="17" bestFit="1" customWidth="1"/>
    <col min="4" max="7" width="10.7109375" style="17" customWidth="1"/>
    <col min="8" max="8" width="13.28515625" style="17" customWidth="1"/>
    <col min="9" max="9" width="17.5703125" style="17" customWidth="1"/>
    <col min="10" max="16384" width="9.140625" style="17"/>
  </cols>
  <sheetData>
    <row r="5" spans="1:9" s="24" customFormat="1" ht="26.25" customHeight="1" x14ac:dyDescent="0.25">
      <c r="A5" s="134" t="s">
        <v>98</v>
      </c>
      <c r="B5" s="134"/>
      <c r="C5" s="134"/>
      <c r="D5" s="134"/>
      <c r="E5" s="134"/>
      <c r="F5" s="134"/>
      <c r="G5" s="134"/>
      <c r="H5" s="134"/>
      <c r="I5" s="134"/>
    </row>
    <row r="6" spans="1:9" s="24" customFormat="1" ht="50.25" customHeight="1" x14ac:dyDescent="0.25">
      <c r="A6" s="151" t="s">
        <v>99</v>
      </c>
      <c r="B6" s="151"/>
      <c r="C6" s="151"/>
      <c r="D6" s="151"/>
      <c r="E6" s="151"/>
      <c r="F6" s="151"/>
      <c r="G6" s="151"/>
      <c r="H6" s="151"/>
      <c r="I6" s="151"/>
    </row>
    <row r="7" spans="1:9" s="24" customFormat="1" ht="40.5" customHeight="1" x14ac:dyDescent="0.25">
      <c r="A7" s="136" t="s">
        <v>230</v>
      </c>
      <c r="B7" s="136"/>
      <c r="C7" s="136"/>
      <c r="D7" s="136"/>
      <c r="E7" s="136"/>
      <c r="F7" s="136"/>
      <c r="G7" s="136"/>
      <c r="H7" s="136"/>
      <c r="I7" s="136"/>
    </row>
    <row r="8" spans="1:9" s="24" customFormat="1" ht="27" customHeight="1" x14ac:dyDescent="0.25">
      <c r="A8" s="136" t="s">
        <v>232</v>
      </c>
      <c r="B8" s="136"/>
      <c r="C8" s="136"/>
      <c r="D8" s="136"/>
      <c r="E8" s="136"/>
      <c r="F8" s="136"/>
      <c r="G8" s="136"/>
      <c r="H8" s="136"/>
      <c r="I8" s="136"/>
    </row>
    <row r="9" spans="1:9" s="25" customFormat="1" ht="13.5" thickBot="1" x14ac:dyDescent="0.3">
      <c r="A9" s="194"/>
      <c r="B9" s="194"/>
      <c r="C9" s="194"/>
      <c r="D9" s="194"/>
      <c r="E9" s="194"/>
      <c r="F9" s="194"/>
      <c r="G9" s="194"/>
      <c r="H9" s="194"/>
    </row>
    <row r="10" spans="1:9" s="25" customFormat="1" ht="15" customHeight="1" x14ac:dyDescent="0.25">
      <c r="A10" s="195" t="s">
        <v>100</v>
      </c>
      <c r="B10" s="196"/>
      <c r="C10" s="224"/>
      <c r="D10" s="224"/>
      <c r="E10" s="224"/>
      <c r="F10" s="224"/>
      <c r="G10" s="224"/>
      <c r="H10" s="224"/>
      <c r="I10" s="225"/>
    </row>
    <row r="11" spans="1:9" s="25" customFormat="1" ht="12.75" customHeight="1" x14ac:dyDescent="0.25">
      <c r="A11" s="223" t="s">
        <v>101</v>
      </c>
      <c r="B11" s="198"/>
      <c r="C11" s="226"/>
      <c r="D11" s="226"/>
      <c r="E11" s="226"/>
      <c r="F11" s="226"/>
      <c r="G11" s="226"/>
      <c r="H11" s="226"/>
      <c r="I11" s="227"/>
    </row>
    <row r="12" spans="1:9" s="25" customFormat="1" ht="17.25" customHeight="1" x14ac:dyDescent="0.25">
      <c r="A12" s="223" t="s">
        <v>95</v>
      </c>
      <c r="B12" s="198"/>
      <c r="C12" s="226"/>
      <c r="D12" s="226"/>
      <c r="E12" s="226"/>
      <c r="F12" s="226"/>
      <c r="G12" s="226"/>
      <c r="H12" s="226"/>
      <c r="I12" s="227"/>
    </row>
    <row r="13" spans="1:9" s="25" customFormat="1" ht="19.5" customHeight="1" x14ac:dyDescent="0.25">
      <c r="A13" s="223" t="s">
        <v>96</v>
      </c>
      <c r="B13" s="198"/>
      <c r="C13" s="226"/>
      <c r="D13" s="226"/>
      <c r="E13" s="226"/>
      <c r="F13" s="226"/>
      <c r="G13" s="226"/>
      <c r="H13" s="226"/>
      <c r="I13" s="227"/>
    </row>
    <row r="14" spans="1:9" s="25" customFormat="1" ht="20.25" customHeight="1" thickBot="1" x14ac:dyDescent="0.3">
      <c r="A14" s="228" t="s">
        <v>97</v>
      </c>
      <c r="B14" s="204"/>
      <c r="C14" s="229"/>
      <c r="D14" s="229"/>
      <c r="E14" s="229"/>
      <c r="F14" s="229"/>
      <c r="G14" s="229"/>
      <c r="H14" s="229"/>
      <c r="I14" s="230"/>
    </row>
    <row r="15" spans="1:9" s="25" customFormat="1" ht="20.25" customHeight="1" x14ac:dyDescent="0.25">
      <c r="A15" s="27"/>
      <c r="B15" s="27"/>
      <c r="C15" s="27"/>
      <c r="D15" s="27"/>
      <c r="E15" s="27"/>
      <c r="F15" s="27"/>
      <c r="G15" s="27"/>
      <c r="H15" s="28"/>
    </row>
    <row r="16" spans="1:9" ht="30" customHeight="1" x14ac:dyDescent="0.25">
      <c r="A16" s="203" t="s">
        <v>203</v>
      </c>
      <c r="B16" s="203"/>
      <c r="C16" s="203"/>
      <c r="D16" s="203"/>
      <c r="E16" s="203"/>
      <c r="F16" s="203"/>
      <c r="G16" s="203"/>
      <c r="H16" s="203"/>
      <c r="I16" s="203"/>
    </row>
    <row r="17" spans="1:12" ht="33" customHeight="1" x14ac:dyDescent="0.25">
      <c r="A17" s="9" t="s">
        <v>77</v>
      </c>
      <c r="B17" s="9" t="s">
        <v>206</v>
      </c>
      <c r="C17" s="9" t="s">
        <v>102</v>
      </c>
      <c r="D17" s="9" t="s">
        <v>127</v>
      </c>
      <c r="E17" s="9" t="s">
        <v>103</v>
      </c>
      <c r="F17" s="34" t="s">
        <v>128</v>
      </c>
      <c r="G17" s="9" t="s">
        <v>104</v>
      </c>
      <c r="H17" s="9" t="s">
        <v>134</v>
      </c>
      <c r="I17" s="9" t="s">
        <v>204</v>
      </c>
    </row>
    <row r="18" spans="1:12" ht="21" customHeight="1" x14ac:dyDescent="0.25">
      <c r="A18" s="72" t="s">
        <v>30</v>
      </c>
      <c r="B18" s="91" t="s">
        <v>15</v>
      </c>
      <c r="C18" s="91"/>
      <c r="D18" s="91"/>
      <c r="E18" s="91"/>
      <c r="F18" s="92">
        <f>SUM(F19:F24)</f>
        <v>0</v>
      </c>
      <c r="G18" s="92">
        <f t="shared" ref="G18:I18" si="0">SUM(G19:G24)</f>
        <v>0</v>
      </c>
      <c r="H18" s="92">
        <f t="shared" si="0"/>
        <v>0</v>
      </c>
      <c r="I18" s="92">
        <f t="shared" si="0"/>
        <v>0</v>
      </c>
      <c r="L18" s="26"/>
    </row>
    <row r="19" spans="1:12" ht="22.5" customHeight="1" x14ac:dyDescent="0.25">
      <c r="A19" s="10">
        <v>1</v>
      </c>
      <c r="B19" s="11" t="s">
        <v>108</v>
      </c>
      <c r="C19" s="11"/>
      <c r="D19" s="11"/>
      <c r="E19" s="11"/>
      <c r="F19" s="12">
        <f>E19*D19</f>
        <v>0</v>
      </c>
      <c r="G19" s="12">
        <f>F19*0.24</f>
        <v>0</v>
      </c>
      <c r="H19" s="23">
        <f>F19+G19</f>
        <v>0</v>
      </c>
      <c r="I19" s="41"/>
    </row>
    <row r="20" spans="1:12" ht="22.5" customHeight="1" x14ac:dyDescent="0.25">
      <c r="A20" s="10">
        <v>2</v>
      </c>
      <c r="B20" s="11" t="s">
        <v>109</v>
      </c>
      <c r="C20" s="11"/>
      <c r="D20" s="11"/>
      <c r="F20" s="12">
        <f t="shared" ref="F20:F24" si="1">E20*D20</f>
        <v>0</v>
      </c>
      <c r="G20" s="12">
        <f t="shared" ref="G20:G24" si="2">F20*0.24</f>
        <v>0</v>
      </c>
      <c r="H20" s="23">
        <f t="shared" ref="H20:H24" si="3">F20+G20</f>
        <v>0</v>
      </c>
      <c r="I20" s="41"/>
    </row>
    <row r="21" spans="1:12" ht="26.25" customHeight="1" x14ac:dyDescent="0.25">
      <c r="A21" s="3">
        <v>3</v>
      </c>
      <c r="B21" s="4" t="s">
        <v>110</v>
      </c>
      <c r="C21" s="11"/>
      <c r="D21" s="11"/>
      <c r="E21" s="11"/>
      <c r="F21" s="12">
        <f t="shared" si="1"/>
        <v>0</v>
      </c>
      <c r="G21" s="12">
        <f t="shared" si="2"/>
        <v>0</v>
      </c>
      <c r="H21" s="23">
        <f t="shared" si="3"/>
        <v>0</v>
      </c>
      <c r="I21" s="41"/>
    </row>
    <row r="22" spans="1:12" ht="22.5" customHeight="1" x14ac:dyDescent="0.25">
      <c r="A22" s="3">
        <v>4</v>
      </c>
      <c r="B22" s="4" t="s">
        <v>111</v>
      </c>
      <c r="C22" s="11"/>
      <c r="D22" s="11"/>
      <c r="E22" s="11"/>
      <c r="F22" s="12">
        <f t="shared" si="1"/>
        <v>0</v>
      </c>
      <c r="G22" s="12">
        <f t="shared" si="2"/>
        <v>0</v>
      </c>
      <c r="H22" s="23">
        <f t="shared" si="3"/>
        <v>0</v>
      </c>
      <c r="I22" s="41"/>
    </row>
    <row r="23" spans="1:12" ht="22.5" customHeight="1" x14ac:dyDescent="0.25">
      <c r="A23" s="3">
        <v>5</v>
      </c>
      <c r="B23" s="4" t="s">
        <v>112</v>
      </c>
      <c r="C23" s="11"/>
      <c r="D23" s="11"/>
      <c r="E23" s="11"/>
      <c r="F23" s="12">
        <f t="shared" si="1"/>
        <v>0</v>
      </c>
      <c r="G23" s="12">
        <f t="shared" si="2"/>
        <v>0</v>
      </c>
      <c r="H23" s="23">
        <f t="shared" si="3"/>
        <v>0</v>
      </c>
      <c r="I23" s="41"/>
    </row>
    <row r="24" spans="1:12" ht="22.5" customHeight="1" x14ac:dyDescent="0.25">
      <c r="A24" s="3">
        <v>6</v>
      </c>
      <c r="B24" s="4"/>
      <c r="C24" s="11"/>
      <c r="D24" s="11"/>
      <c r="E24" s="11"/>
      <c r="F24" s="12">
        <f t="shared" si="1"/>
        <v>0</v>
      </c>
      <c r="G24" s="12">
        <f t="shared" si="2"/>
        <v>0</v>
      </c>
      <c r="H24" s="23">
        <f t="shared" si="3"/>
        <v>0</v>
      </c>
      <c r="I24" s="41"/>
    </row>
    <row r="25" spans="1:12" ht="31.5" customHeight="1" x14ac:dyDescent="0.25">
      <c r="A25" s="72" t="s">
        <v>28</v>
      </c>
      <c r="B25" s="91" t="s">
        <v>17</v>
      </c>
      <c r="C25" s="91"/>
      <c r="D25" s="91"/>
      <c r="E25" s="91"/>
      <c r="F25" s="92">
        <f>D25*E25</f>
        <v>0</v>
      </c>
      <c r="G25" s="92">
        <f>F25*0.24</f>
        <v>0</v>
      </c>
      <c r="H25" s="92">
        <f>F25+G25</f>
        <v>0</v>
      </c>
      <c r="I25" s="92">
        <f>G25+H25</f>
        <v>0</v>
      </c>
      <c r="L25" s="26"/>
    </row>
    <row r="26" spans="1:12" ht="35.25" customHeight="1" x14ac:dyDescent="0.25">
      <c r="A26" s="13"/>
      <c r="B26" s="14" t="s">
        <v>106</v>
      </c>
      <c r="C26" s="14"/>
      <c r="D26" s="14"/>
      <c r="E26" s="14"/>
      <c r="F26" s="15">
        <f>F18+F25</f>
        <v>0</v>
      </c>
      <c r="G26" s="15">
        <f t="shared" ref="G26:H26" si="4">G18+G25</f>
        <v>0</v>
      </c>
      <c r="H26" s="15">
        <f t="shared" si="4"/>
        <v>0</v>
      </c>
      <c r="I26" s="15">
        <f t="shared" ref="I26" si="5">I18+I25</f>
        <v>0</v>
      </c>
    </row>
    <row r="27" spans="1:12" ht="26.45" customHeight="1" x14ac:dyDescent="0.25">
      <c r="A27" s="93" t="s">
        <v>183</v>
      </c>
      <c r="B27" s="215" t="s">
        <v>207</v>
      </c>
      <c r="C27" s="215"/>
      <c r="D27" s="215"/>
    </row>
    <row r="28" spans="1:12" ht="22.5" customHeight="1" x14ac:dyDescent="0.25"/>
    <row r="29" spans="1:12" x14ac:dyDescent="0.25">
      <c r="A29" s="200"/>
      <c r="B29" s="200"/>
      <c r="C29" s="19"/>
      <c r="D29" s="19"/>
      <c r="E29" s="19"/>
      <c r="F29" s="19"/>
      <c r="G29" s="19"/>
    </row>
    <row r="30" spans="1:12" x14ac:dyDescent="0.25">
      <c r="A30" s="200"/>
      <c r="B30" s="200"/>
      <c r="C30" s="19"/>
      <c r="D30" s="19"/>
      <c r="E30" s="19"/>
      <c r="F30" s="19"/>
      <c r="G30" s="19"/>
    </row>
    <row r="31" spans="1:12" x14ac:dyDescent="0.25">
      <c r="A31" s="200"/>
      <c r="B31" s="200"/>
      <c r="C31" s="19"/>
      <c r="D31" s="19"/>
      <c r="E31" s="19"/>
      <c r="F31" s="19"/>
      <c r="G31" s="19"/>
    </row>
  </sheetData>
  <mergeCells count="20">
    <mergeCell ref="A31:B31"/>
    <mergeCell ref="A14:B14"/>
    <mergeCell ref="A16:I16"/>
    <mergeCell ref="B27:D27"/>
    <mergeCell ref="C14:I14"/>
    <mergeCell ref="A5:I5"/>
    <mergeCell ref="A6:I6"/>
    <mergeCell ref="A7:I7"/>
    <mergeCell ref="A29:B29"/>
    <mergeCell ref="A30:B30"/>
    <mergeCell ref="A8:I8"/>
    <mergeCell ref="A11:B11"/>
    <mergeCell ref="A12:B12"/>
    <mergeCell ref="A13:B13"/>
    <mergeCell ref="A10:B10"/>
    <mergeCell ref="A9:H9"/>
    <mergeCell ref="C10:I10"/>
    <mergeCell ref="C11:I11"/>
    <mergeCell ref="C12:I12"/>
    <mergeCell ref="C13:I13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6"/>
  <sheetViews>
    <sheetView tabSelected="1" topLeftCell="A24" zoomScale="130" zoomScaleNormal="130" workbookViewId="0">
      <selection activeCell="A7" sqref="A7:L7"/>
    </sheetView>
  </sheetViews>
  <sheetFormatPr defaultColWidth="9.140625" defaultRowHeight="15" x14ac:dyDescent="0.25"/>
  <cols>
    <col min="1" max="1" width="4.140625" style="2" bestFit="1" customWidth="1"/>
    <col min="2" max="2" width="9.140625" style="2"/>
    <col min="3" max="3" width="43.28515625" style="1" customWidth="1"/>
    <col min="4" max="4" width="10.140625" style="1" customWidth="1"/>
    <col min="5" max="5" width="11.5703125" style="1" customWidth="1"/>
    <col min="6" max="6" width="11.140625" style="1" customWidth="1"/>
    <col min="7" max="11" width="9.140625" style="1"/>
    <col min="12" max="12" width="10.28515625" style="1" customWidth="1"/>
    <col min="13" max="16384" width="9.140625" style="1"/>
  </cols>
  <sheetData>
    <row r="1" spans="1:12" s="17" customFormat="1" x14ac:dyDescent="0.25"/>
    <row r="2" spans="1:12" s="17" customFormat="1" x14ac:dyDescent="0.25"/>
    <row r="3" spans="1:12" s="17" customFormat="1" x14ac:dyDescent="0.25"/>
    <row r="4" spans="1:12" s="17" customFormat="1" x14ac:dyDescent="0.25"/>
    <row r="5" spans="1:12" s="24" customFormat="1" ht="26.25" customHeight="1" x14ac:dyDescent="0.25">
      <c r="A5" s="134" t="s">
        <v>98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</row>
    <row r="6" spans="1:12" s="24" customFormat="1" ht="33.75" customHeight="1" x14ac:dyDescent="0.25">
      <c r="A6" s="135" t="s">
        <v>99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</row>
    <row r="7" spans="1:12" s="24" customFormat="1" ht="39.75" customHeight="1" x14ac:dyDescent="0.25">
      <c r="A7" s="136" t="s">
        <v>230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</row>
    <row r="8" spans="1:12" s="24" customFormat="1" ht="27" customHeight="1" x14ac:dyDescent="0.25">
      <c r="A8" s="136" t="s">
        <v>232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</row>
    <row r="9" spans="1:12" s="24" customFormat="1" ht="12.75" customHeight="1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</row>
    <row r="10" spans="1:12" s="25" customFormat="1" ht="15" customHeight="1" x14ac:dyDescent="0.25">
      <c r="A10" s="137" t="s">
        <v>100</v>
      </c>
      <c r="B10" s="138"/>
      <c r="C10" s="138"/>
      <c r="D10" s="141">
        <f>'Π1. ΠΡΟΫΠ.ΣΜΟΣ ΕΡΓΟΥ'!C10:J10</f>
        <v>0</v>
      </c>
      <c r="E10" s="141"/>
      <c r="F10" s="141"/>
      <c r="G10" s="141"/>
      <c r="H10" s="141"/>
      <c r="I10" s="141"/>
      <c r="J10" s="141"/>
      <c r="K10" s="141"/>
      <c r="L10" s="142"/>
    </row>
    <row r="11" spans="1:12" s="25" customFormat="1" ht="12.75" customHeight="1" x14ac:dyDescent="0.25">
      <c r="A11" s="147" t="s">
        <v>101</v>
      </c>
      <c r="B11" s="148"/>
      <c r="C11" s="148"/>
      <c r="D11" s="143">
        <f>'Π1. ΠΡΟΫΠ.ΣΜΟΣ ΕΡΓΟΥ'!C11:J11</f>
        <v>0</v>
      </c>
      <c r="E11" s="143"/>
      <c r="F11" s="143"/>
      <c r="G11" s="143"/>
      <c r="H11" s="143"/>
      <c r="I11" s="143"/>
      <c r="J11" s="143"/>
      <c r="K11" s="143"/>
      <c r="L11" s="144"/>
    </row>
    <row r="12" spans="1:12" s="25" customFormat="1" ht="17.25" customHeight="1" x14ac:dyDescent="0.25">
      <c r="A12" s="147" t="s">
        <v>95</v>
      </c>
      <c r="B12" s="148"/>
      <c r="C12" s="148"/>
      <c r="D12" s="143">
        <f>'Π1. ΠΡΟΫΠ.ΣΜΟΣ ΕΡΓΟΥ'!C12:J12</f>
        <v>0</v>
      </c>
      <c r="E12" s="143"/>
      <c r="F12" s="143"/>
      <c r="G12" s="143"/>
      <c r="H12" s="143"/>
      <c r="I12" s="143"/>
      <c r="J12" s="143"/>
      <c r="K12" s="143"/>
      <c r="L12" s="144"/>
    </row>
    <row r="13" spans="1:12" s="25" customFormat="1" ht="19.5" customHeight="1" x14ac:dyDescent="0.25">
      <c r="A13" s="147" t="s">
        <v>96</v>
      </c>
      <c r="B13" s="148"/>
      <c r="C13" s="148"/>
      <c r="D13" s="143">
        <f>'Π1. ΠΡΟΫΠ.ΣΜΟΣ ΕΡΓΟΥ'!C13:J13</f>
        <v>0</v>
      </c>
      <c r="E13" s="143"/>
      <c r="F13" s="143"/>
      <c r="G13" s="143"/>
      <c r="H13" s="143"/>
      <c r="I13" s="143"/>
      <c r="J13" s="143"/>
      <c r="K13" s="143"/>
      <c r="L13" s="144"/>
    </row>
    <row r="14" spans="1:12" s="25" customFormat="1" ht="20.25" customHeight="1" thickBot="1" x14ac:dyDescent="0.3">
      <c r="A14" s="139" t="s">
        <v>97</v>
      </c>
      <c r="B14" s="140"/>
      <c r="C14" s="140"/>
      <c r="D14" s="145">
        <f>'Π1. ΠΡΟΫΠ.ΣΜΟΣ ΕΡΓΟΥ'!C14:J14</f>
        <v>0</v>
      </c>
      <c r="E14" s="145"/>
      <c r="F14" s="145"/>
      <c r="G14" s="145"/>
      <c r="H14" s="145"/>
      <c r="I14" s="145"/>
      <c r="J14" s="145"/>
      <c r="K14" s="145"/>
      <c r="L14" s="146"/>
    </row>
    <row r="16" spans="1:12" ht="32.25" customHeight="1" x14ac:dyDescent="0.25">
      <c r="A16" s="128" t="s">
        <v>0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</row>
    <row r="17" spans="1:12" ht="20.25" customHeight="1" x14ac:dyDescent="0.25">
      <c r="A17" s="129" t="s">
        <v>1</v>
      </c>
      <c r="B17" s="132" t="s">
        <v>20</v>
      </c>
      <c r="C17" s="130" t="s">
        <v>37</v>
      </c>
      <c r="D17" s="130" t="s">
        <v>2</v>
      </c>
      <c r="E17" s="130" t="s">
        <v>38</v>
      </c>
      <c r="F17" s="130" t="s">
        <v>107</v>
      </c>
      <c r="G17" s="131" t="s">
        <v>39</v>
      </c>
      <c r="H17" s="131"/>
      <c r="I17" s="131"/>
      <c r="J17" s="131"/>
      <c r="K17" s="131"/>
      <c r="L17" s="131"/>
    </row>
    <row r="18" spans="1:12" ht="36" customHeight="1" x14ac:dyDescent="0.25">
      <c r="A18" s="129"/>
      <c r="B18" s="132"/>
      <c r="C18" s="130"/>
      <c r="D18" s="130"/>
      <c r="E18" s="130"/>
      <c r="F18" s="130"/>
      <c r="G18" s="32" t="s">
        <v>3</v>
      </c>
      <c r="H18" s="32" t="s">
        <v>4</v>
      </c>
      <c r="I18" s="32" t="s">
        <v>5</v>
      </c>
      <c r="J18" s="32" t="s">
        <v>6</v>
      </c>
      <c r="K18" s="31" t="s">
        <v>7</v>
      </c>
      <c r="L18" s="31" t="s">
        <v>8</v>
      </c>
    </row>
    <row r="19" spans="1:12" ht="30" x14ac:dyDescent="0.25">
      <c r="A19" s="3">
        <v>1</v>
      </c>
      <c r="B19" s="3" t="s">
        <v>21</v>
      </c>
      <c r="C19" s="4" t="s">
        <v>224</v>
      </c>
      <c r="D19" s="5"/>
      <c r="E19" s="6"/>
      <c r="F19" s="8" t="e">
        <f>D19/$D$29</f>
        <v>#DIV/0!</v>
      </c>
      <c r="G19" s="94"/>
      <c r="H19" s="94"/>
      <c r="I19" s="94"/>
      <c r="J19" s="94"/>
      <c r="K19" s="94"/>
      <c r="L19" s="94"/>
    </row>
    <row r="20" spans="1:12" ht="32.25" x14ac:dyDescent="0.25">
      <c r="A20" s="3">
        <v>2</v>
      </c>
      <c r="B20" s="3" t="s">
        <v>23</v>
      </c>
      <c r="C20" s="4" t="s">
        <v>40</v>
      </c>
      <c r="D20" s="5"/>
      <c r="E20" s="6"/>
      <c r="F20" s="8" t="e">
        <f t="shared" ref="F20:F29" si="0">D20/$D$29</f>
        <v>#DIV/0!</v>
      </c>
      <c r="G20" s="95"/>
      <c r="H20" s="95"/>
      <c r="I20" s="95"/>
      <c r="J20" s="95"/>
      <c r="K20" s="94"/>
      <c r="L20" s="94"/>
    </row>
    <row r="21" spans="1:12" ht="22.15" customHeight="1" x14ac:dyDescent="0.25">
      <c r="A21" s="3">
        <v>3</v>
      </c>
      <c r="B21" s="3" t="s">
        <v>24</v>
      </c>
      <c r="C21" s="4" t="s">
        <v>10</v>
      </c>
      <c r="D21" s="5"/>
      <c r="E21" s="6"/>
      <c r="F21" s="8" t="e">
        <f t="shared" si="0"/>
        <v>#DIV/0!</v>
      </c>
      <c r="G21" s="95"/>
      <c r="H21" s="95"/>
      <c r="I21" s="95"/>
      <c r="J21" s="95"/>
      <c r="K21" s="94"/>
      <c r="L21" s="94"/>
    </row>
    <row r="22" spans="1:12" ht="22.15" customHeight="1" x14ac:dyDescent="0.25">
      <c r="A22" s="3">
        <v>4</v>
      </c>
      <c r="B22" s="3" t="s">
        <v>25</v>
      </c>
      <c r="C22" s="4" t="s">
        <v>11</v>
      </c>
      <c r="D22" s="7"/>
      <c r="E22" s="6"/>
      <c r="F22" s="8" t="e">
        <f t="shared" si="0"/>
        <v>#DIV/0!</v>
      </c>
      <c r="G22" s="94"/>
      <c r="H22" s="94"/>
      <c r="I22" s="94"/>
      <c r="J22" s="94"/>
      <c r="K22" s="94"/>
      <c r="L22" s="94"/>
    </row>
    <row r="23" spans="1:12" ht="22.15" customHeight="1" x14ac:dyDescent="0.25">
      <c r="A23" s="3">
        <v>5</v>
      </c>
      <c r="B23" s="3" t="s">
        <v>26</v>
      </c>
      <c r="C23" s="4" t="s">
        <v>12</v>
      </c>
      <c r="D23" s="5"/>
      <c r="E23" s="6"/>
      <c r="F23" s="8" t="e">
        <f t="shared" si="0"/>
        <v>#DIV/0!</v>
      </c>
      <c r="G23" s="94"/>
      <c r="H23" s="94"/>
      <c r="I23" s="94"/>
      <c r="J23" s="94"/>
      <c r="K23" s="94"/>
      <c r="L23" s="94"/>
    </row>
    <row r="24" spans="1:12" ht="60" x14ac:dyDescent="0.25">
      <c r="A24" s="3">
        <v>6</v>
      </c>
      <c r="B24" s="3" t="s">
        <v>22</v>
      </c>
      <c r="C24" s="4" t="s">
        <v>225</v>
      </c>
      <c r="D24" s="5"/>
      <c r="E24" s="6"/>
      <c r="F24" s="8" t="e">
        <f t="shared" si="0"/>
        <v>#DIV/0!</v>
      </c>
      <c r="G24" s="94"/>
      <c r="H24" s="94"/>
      <c r="I24" s="94"/>
      <c r="J24" s="94"/>
      <c r="K24" s="94"/>
      <c r="L24" s="94"/>
    </row>
    <row r="25" spans="1:12" ht="20.45" customHeight="1" x14ac:dyDescent="0.25">
      <c r="A25" s="3">
        <v>7</v>
      </c>
      <c r="B25" s="3" t="s">
        <v>29</v>
      </c>
      <c r="C25" s="126" t="s">
        <v>14</v>
      </c>
      <c r="D25" s="5"/>
      <c r="E25" s="6"/>
      <c r="F25" s="8" t="e">
        <f t="shared" si="0"/>
        <v>#DIV/0!</v>
      </c>
      <c r="G25" s="94"/>
      <c r="H25" s="94"/>
      <c r="I25" s="94"/>
      <c r="J25" s="94"/>
      <c r="K25" s="94"/>
      <c r="L25" s="94"/>
    </row>
    <row r="26" spans="1:12" ht="20.45" customHeight="1" x14ac:dyDescent="0.25">
      <c r="A26" s="3">
        <v>8</v>
      </c>
      <c r="B26" s="3" t="s">
        <v>30</v>
      </c>
      <c r="C26" s="4" t="s">
        <v>15</v>
      </c>
      <c r="D26" s="5"/>
      <c r="E26" s="6"/>
      <c r="F26" s="8" t="e">
        <f t="shared" si="0"/>
        <v>#DIV/0!</v>
      </c>
      <c r="G26" s="94"/>
      <c r="H26" s="94"/>
      <c r="I26" s="94"/>
      <c r="J26" s="94"/>
      <c r="K26" s="94"/>
      <c r="L26" s="94"/>
    </row>
    <row r="27" spans="1:12" ht="60" x14ac:dyDescent="0.25">
      <c r="A27" s="3">
        <v>9</v>
      </c>
      <c r="B27" s="3" t="s">
        <v>27</v>
      </c>
      <c r="C27" s="4" t="s">
        <v>226</v>
      </c>
      <c r="D27" s="5"/>
      <c r="E27" s="6"/>
      <c r="F27" s="8" t="e">
        <f t="shared" si="0"/>
        <v>#DIV/0!</v>
      </c>
      <c r="G27" s="94"/>
      <c r="H27" s="94"/>
      <c r="I27" s="94"/>
      <c r="J27" s="94"/>
      <c r="K27" s="94"/>
      <c r="L27" s="94"/>
    </row>
    <row r="28" spans="1:12" ht="45" x14ac:dyDescent="0.25">
      <c r="A28" s="3">
        <v>10</v>
      </c>
      <c r="B28" s="3" t="s">
        <v>28</v>
      </c>
      <c r="C28" s="4" t="s">
        <v>223</v>
      </c>
      <c r="D28" s="5"/>
      <c r="E28" s="6"/>
      <c r="F28" s="8" t="e">
        <f t="shared" si="0"/>
        <v>#DIV/0!</v>
      </c>
      <c r="G28" s="94"/>
      <c r="H28" s="94"/>
      <c r="I28" s="94"/>
      <c r="J28" s="94"/>
      <c r="K28" s="94"/>
      <c r="L28" s="94"/>
    </row>
    <row r="29" spans="1:12" ht="30" x14ac:dyDescent="0.25">
      <c r="A29" s="59"/>
      <c r="B29" s="59"/>
      <c r="C29" s="96" t="s">
        <v>18</v>
      </c>
      <c r="D29" s="97">
        <f>SUM(D19:D28)</f>
        <v>0</v>
      </c>
      <c r="E29" s="97">
        <f t="shared" ref="E29" si="1">SUM(E19:E28)</f>
        <v>0</v>
      </c>
      <c r="F29" s="98" t="e">
        <f t="shared" si="0"/>
        <v>#DIV/0!</v>
      </c>
      <c r="G29" s="99" t="s">
        <v>19</v>
      </c>
      <c r="H29" s="99"/>
      <c r="I29" s="99"/>
      <c r="J29" s="99"/>
      <c r="K29" s="100"/>
      <c r="L29" s="100"/>
    </row>
    <row r="30" spans="1:12" ht="8.4499999999999993" customHeight="1" x14ac:dyDescent="0.25"/>
    <row r="31" spans="1:12" x14ac:dyDescent="0.25">
      <c r="A31" s="133" t="s">
        <v>31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</row>
    <row r="32" spans="1:12" x14ac:dyDescent="0.25">
      <c r="A32" s="133" t="s">
        <v>32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</row>
    <row r="33" spans="1:12" x14ac:dyDescent="0.25">
      <c r="A33" s="133" t="s">
        <v>33</v>
      </c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</row>
    <row r="34" spans="1:12" x14ac:dyDescent="0.25">
      <c r="A34" s="133" t="s">
        <v>34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</row>
    <row r="35" spans="1:12" x14ac:dyDescent="0.25">
      <c r="A35" s="133" t="s">
        <v>35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</row>
    <row r="36" spans="1:12" ht="23.45" customHeight="1" x14ac:dyDescent="0.25">
      <c r="A36" s="127" t="s">
        <v>36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</row>
  </sheetData>
  <mergeCells count="28">
    <mergeCell ref="A14:C14"/>
    <mergeCell ref="D10:L10"/>
    <mergeCell ref="D11:L11"/>
    <mergeCell ref="D12:L12"/>
    <mergeCell ref="D13:L13"/>
    <mergeCell ref="D14:L14"/>
    <mergeCell ref="A11:C11"/>
    <mergeCell ref="A12:C12"/>
    <mergeCell ref="A13:C13"/>
    <mergeCell ref="A5:L5"/>
    <mergeCell ref="A6:L6"/>
    <mergeCell ref="A7:L7"/>
    <mergeCell ref="A8:L8"/>
    <mergeCell ref="A10:C10"/>
    <mergeCell ref="A36:L36"/>
    <mergeCell ref="A16:L16"/>
    <mergeCell ref="A17:A18"/>
    <mergeCell ref="D17:D18"/>
    <mergeCell ref="E17:E18"/>
    <mergeCell ref="G17:L17"/>
    <mergeCell ref="B17:B18"/>
    <mergeCell ref="F17:F18"/>
    <mergeCell ref="C17:C18"/>
    <mergeCell ref="A31:L31"/>
    <mergeCell ref="A32:L32"/>
    <mergeCell ref="A33:L33"/>
    <mergeCell ref="A34:L34"/>
    <mergeCell ref="A35:L35"/>
  </mergeCells>
  <phoneticPr fontId="3" type="noConversion"/>
  <pageMargins left="0.39370078740157483" right="0.43307086614173229" top="0.43307086614173229" bottom="0.31496062992125984" header="0.31496062992125984" footer="0.15748031496062992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Καθορισμένες περιοχές</vt:lpstr>
      </vt:variant>
      <vt:variant>
        <vt:i4>3</vt:i4>
      </vt:variant>
    </vt:vector>
  </HeadingPairs>
  <TitlesOfParts>
    <vt:vector size="9" baseType="lpstr">
      <vt:lpstr>ΤΙΜΕΣ ΑΠΛΟΠΟΙΗΜΕΝΟΥ ΚΟΣΤΟΥΣ</vt:lpstr>
      <vt:lpstr>Π1. ΠΡΟΫΠ.ΣΜΟΣ ΕΡΓΟΥ</vt:lpstr>
      <vt:lpstr>Π2.ΚΤΙΡΙΑΚΑ ΕΚΣΥΓΧΡ.</vt:lpstr>
      <vt:lpstr>Π.3 ΠΕΡΙΒ.ΧΩΡ.ΧΔΣ</vt:lpstr>
      <vt:lpstr>Π.4 ΕΚΔΗΛΩΣΕΙΣ</vt:lpstr>
      <vt:lpstr>Δ.5.1 ΣΥΓΚΕΝΤΡΩΤΙΚΟΣ</vt:lpstr>
      <vt:lpstr>'Δ.5.1 ΣΥΓΚΕΝΤΡΩΤΙΚΟΣ'!_Hlk193449644</vt:lpstr>
      <vt:lpstr>'Δ.5.1 ΣΥΓΚΕΝΤΡΩΤΙΚΟΣ'!Print_Titles</vt:lpstr>
      <vt:lpstr>'Π1. ΠΡΟΫΠ.ΣΜΟΣ ΕΡΓΟΥ'!Print_Titles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ΑΜΑΛΙΑ ΤΑΒΛΑΔΩΡΑΚΗ</dc:creator>
  <cp:lastModifiedBy>ΣΑΛΕΜΗ, ΕΛΕΝΗ</cp:lastModifiedBy>
  <cp:lastPrinted>2025-06-27T10:17:20Z</cp:lastPrinted>
  <dcterms:created xsi:type="dcterms:W3CDTF">2025-06-12T07:32:26Z</dcterms:created>
  <dcterms:modified xsi:type="dcterms:W3CDTF">2026-05-26T08:24:29Z</dcterms:modified>
</cp:coreProperties>
</file>